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5" yWindow="615" windowWidth="12120" windowHeight="9120" activeTab="0"/>
  </bookViews>
  <sheets>
    <sheet name="TheAAA" sheetId="1" r:id="rId1"/>
    <sheet name="AQ" sheetId="2" r:id="rId2"/>
    <sheet name="EQ" sheetId="3" r:id="rId3"/>
    <sheet name="RQ" sheetId="4" r:id="rId4"/>
  </sheets>
  <definedNames>
    <definedName name="A.2">'TheAAA'!$B$143</definedName>
    <definedName name="A.4">'TheAAA'!$B$181</definedName>
    <definedName name="A.5">'TheAAA'!$B$208</definedName>
    <definedName name="AAA_Data">'TheAAA'!$B$128,'TheAAA'!$B$143,'TheAAA'!$B$164,'TheAAA'!$B$181,'TheAAA'!$B$208,'TheAAA'!$B$238,'TheAAA'!$B$256,'TheAAA'!$B$273,'TheAAA'!$B$287,'TheAAA'!$B$310,'TheAAA'!$B$329,'TheAAA'!$B$344,'TheAAA'!$B$363,'TheAAA'!$B$380,'TheAAA'!$B$395,'TheAAA'!$B$420,'TheAAA'!$B$438,'TheAAA'!$B$455</definedName>
    <definedName name="AQ_Data">'AQ'!$C$9:$C$58</definedName>
    <definedName name="AQ_INV">'AQ'!$F$61</definedName>
    <definedName name="AQ_TOTAL">'AQ'!$F$65</definedName>
    <definedName name="B.1">'TheAAA'!$B$238</definedName>
    <definedName name="B.2">'TheAAA'!$B$256</definedName>
    <definedName name="B.4">'TheAAA'!$B$287</definedName>
    <definedName name="B.5">'TheAAA'!$B$310</definedName>
    <definedName name="C.1">'TheAAA'!$B$329</definedName>
    <definedName name="C.2">'TheAAA'!$B$344</definedName>
    <definedName name="C.4">'TheAAA'!$B$380</definedName>
    <definedName name="C.5">'TheAAA'!$B$395</definedName>
    <definedName name="D.1">'TheAAA'!$B$420</definedName>
    <definedName name="D.2">'TheAAA'!$B$438</definedName>
    <definedName name="D.3">'TheAAA'!$B$455</definedName>
    <definedName name="EQ_Data">'EQ'!$D$9:$D$68</definedName>
    <definedName name="EQ_INV">'EQ'!$G$71</definedName>
    <definedName name="EQ_TOTAL">'EQ'!$G$73</definedName>
    <definedName name="_xlnm.Print_Area" localSheetId="2">'EQ'!#REF!</definedName>
    <definedName name="RQ_Data">'RQ'!$B$9:$B$45</definedName>
    <definedName name="RQ_INV">'RQ'!$E$47</definedName>
    <definedName name="RQ_Total">'RQ'!$E$48</definedName>
  </definedNames>
  <calcPr fullCalcOnLoad="1"/>
</workbook>
</file>

<file path=xl/sharedStrings.xml><?xml version="1.0" encoding="utf-8"?>
<sst xmlns="http://schemas.openxmlformats.org/spreadsheetml/2006/main" count="494" uniqueCount="277">
  <si>
    <t xml:space="preserve"> A (max = 5)</t>
  </si>
  <si>
    <t xml:space="preserve"> B (max = 5)</t>
  </si>
  <si>
    <t xml:space="preserve"> D (max = 3)</t>
  </si>
  <si>
    <t xml:space="preserve"> C (max = 5)</t>
  </si>
  <si>
    <t xml:space="preserve"> E - I (max = 5)</t>
  </si>
  <si>
    <t>XXXXXXXX</t>
  </si>
  <si>
    <t>Invalid(s)</t>
  </si>
  <si>
    <t>Against AS</t>
  </si>
  <si>
    <t>For AS</t>
  </si>
  <si>
    <t>Score</t>
  </si>
  <si>
    <t>NB - 5+ items invalid, the tool cannot be scored</t>
  </si>
  <si>
    <t>A2</t>
  </si>
  <si>
    <t>A5</t>
  </si>
  <si>
    <t>B1</t>
  </si>
  <si>
    <t>B2</t>
  </si>
  <si>
    <t>B4</t>
  </si>
  <si>
    <t>C1</t>
  </si>
  <si>
    <t>C2</t>
  </si>
  <si>
    <t>C4</t>
  </si>
  <si>
    <t>C5</t>
  </si>
  <si>
    <t>D1</t>
  </si>
  <si>
    <t>D2</t>
  </si>
  <si>
    <t>AAA</t>
  </si>
  <si>
    <t>-</t>
  </si>
  <si>
    <t>EQ40</t>
  </si>
  <si>
    <t>Invalid responses:</t>
  </si>
  <si>
    <t xml:space="preserve">If there is an interruption, I cannot switch back to what I was doing very quickly. </t>
  </si>
  <si>
    <t/>
  </si>
  <si>
    <t>Blank/invalid</t>
  </si>
  <si>
    <t>© PB/SBC/SW, University of Cambridge / CPFT, Nov 2011</t>
  </si>
  <si>
    <t>Väide</t>
  </si>
  <si>
    <t>Jrk nr</t>
  </si>
  <si>
    <t>Ma eelistan tegutseda pigem koos teistega kui üksinda.</t>
  </si>
  <si>
    <t>Mulle meeldib  teha asju ühtemoodi aina uuesti ja uuesti.</t>
  </si>
  <si>
    <t>Mul on väga kerge luua pilti oma peas, kui ma tahan midagi ette kujutada.</t>
  </si>
  <si>
    <t>Ma süvenen sageli millessegi nii, et ma ei märka enam teisi asju.</t>
  </si>
  <si>
    <t>Ma märkan tihti vaikseid hääli, mida teised  tähele ei pane.</t>
  </si>
  <si>
    <t>Ma märkan tavaliselt autode numbrimärke ja teisi taolisi detaile.</t>
  </si>
  <si>
    <t>Teised inimesed ütlevad mulle tihti, et olen öelnud midagi ebaviisakat, kuigi minu arvates on see olnud viisakas.</t>
  </si>
  <si>
    <t>Kui ma mingit lugu loen, on mul loo tegelaste välimust kerge ette kujutada.</t>
  </si>
  <si>
    <t>Mind paeluvad  kuupäevad.</t>
  </si>
  <si>
    <t>Seltskonnas on mul kerge mitut vestlust korraga jälgida.</t>
  </si>
  <si>
    <t>Inimeste hulgas tegutsemine ja suhtlemine on minu jaoks lihtne.</t>
  </si>
  <si>
    <t>Ma kaldun märkama detaile, mida teised tähele ei pane.</t>
  </si>
  <si>
    <t>Ma lähen meelsamini raamatukokku kui peole.</t>
  </si>
  <si>
    <t>Lugude väljamõtlemine on minu jaoks kerge.</t>
  </si>
  <si>
    <t>Mind tõmbab rohkem inimeste kui asjade poole.</t>
  </si>
  <si>
    <t>Kui ma millestki huvitun, siis põhjalikult ja mind ärritab, kui ma ei saa sellega tegeleda.</t>
  </si>
  <si>
    <t>Ma naudin lobisemist.</t>
  </si>
  <si>
    <t>Kui ma räägin, siis ei ole kunagi teistel kerge sõna sekka öelda.</t>
  </si>
  <si>
    <t>Mind köidavad numbrid.</t>
  </si>
  <si>
    <t>Raamatut lugedes on mul tegelaste kavatsustest raske aru saada.</t>
  </si>
  <si>
    <t>Mulle ei meeldi eriti ilukirjandust lugeda.</t>
  </si>
  <si>
    <t>Mul on raske uusi sõpru leida.</t>
  </si>
  <si>
    <t>Ma märkan asjade juures kogu aeg mustreid.</t>
  </si>
  <si>
    <t>Ma läheksin parema meelega teatrisse kui muuseumisse.</t>
  </si>
  <si>
    <t>Mind ei ärrita, kui minu igapäevast rutiini häiritakse.</t>
  </si>
  <si>
    <t>Ma märkan tihti, et ma ei oska vestlust üleval hoida.</t>
  </si>
  <si>
    <t>Kui keegi minuga räägib, on mul kerge „ridade vahelt lugeda“.</t>
  </si>
  <si>
    <t>Mulle ei jää telefoninumbrid hästi meelde.</t>
  </si>
  <si>
    <t>Ma ei märka tavaliselt väikesi muutusi olukorras ega inimese välimuse juures.</t>
  </si>
  <si>
    <t>Ma tean, kuidas aru saada, kui kellelgi hakkab mind kuulates igav.</t>
  </si>
  <si>
    <t>Minu jaoks on kerge teha korraga enam kui ühte asja.</t>
  </si>
  <si>
    <t>Kui ma telefoniga räägin, pole ma kindel, millal on minu kord midagi öelda.</t>
  </si>
  <si>
    <t>Mulle meeldib spontaanselt tegutseda.</t>
  </si>
  <si>
    <t>Ma olen sageli viimane, kes saab naljast aru.</t>
  </si>
  <si>
    <t>Minu arvates on inimesele otsa vaadates kerge taibata, mida ta tunneb või mõtleb.</t>
  </si>
  <si>
    <t xml:space="preserve">Kui ma olen sunnitud oma tegevuse katkestama, suudan ma selle juurde väga kiiresti tagasi pöörduda. </t>
  </si>
  <si>
    <t>Ma suudan vabalt tühjast-tähjast rääkida.</t>
  </si>
  <si>
    <t>Inimesed ütlevad mulle sageli, et ma kordan ühte asja üha uuesti ja uuesti.</t>
  </si>
  <si>
    <t>Väikesena meeldis mulle teiste lastega mängida mänge, mis olid seotud ümberkehastumisega.</t>
  </si>
  <si>
    <t>Mulle meeldib koguda informatsiooni asjade kategooriate kohta (näiteks autode margid, lindude liigid, rongide tüübid, taimeliigid jne).</t>
  </si>
  <si>
    <t>Mul on raske ennast kellegi teisena ette kujutada.</t>
  </si>
  <si>
    <t>Mulle meeldib kõiki oma tegevusi hoolikalt  planeerida.</t>
  </si>
  <si>
    <t>Mulle meeldivad sündmused, kuhu inimesed on kokku tulnud.</t>
  </si>
  <si>
    <t>Mul on raske inimeste kavatsustest aru saada.</t>
  </si>
  <si>
    <t>Uued olukorrad muudavad mind ärevaks.</t>
  </si>
  <si>
    <t>Mulle meeldib uute inimestega tuttavaks saada.</t>
  </si>
  <si>
    <t>Ma olen hea diplomaat.</t>
  </si>
  <si>
    <t>Mulle ei jää inimeste sünnipäevad hästi meelde.</t>
  </si>
  <si>
    <t>Minu jaoks on väga kerge mängida lastega ümberkehastumisega seotud mänge.</t>
  </si>
  <si>
    <t>Ma saan kergesti aru, kui keegi tahab vestlusega ühineda.</t>
  </si>
  <si>
    <t>Mulle meeldivad loomad rohkem kui inimesed.</t>
  </si>
  <si>
    <t>Ma üritan trendide ja moega kaasas käia.</t>
  </si>
  <si>
    <t>Mul on raske selgitada inimestele seda, mida mina mõistan kergesti, aga nemad kohe ei mõista.</t>
  </si>
  <si>
    <t>Enamasti näen ma öösel unenägusid.</t>
  </si>
  <si>
    <t>Mulle meeldib väga teiste inimeste eest hoolt kanda.</t>
  </si>
  <si>
    <t>Ma proovin oma probleemid pigem ise ära lahendada, kui neid teistega arutada.</t>
  </si>
  <si>
    <t>Minu jaoks on raske aru saada, mida inimeste hulgas olles tegema peaks.</t>
  </si>
  <si>
    <t>Hommik on minu meelest parim aeg tegutsemiseks.</t>
  </si>
  <si>
    <t>Inimesed ütlevad mulle tihti, et  ma lähen oma seisukohtade selgitamisega liiale.</t>
  </si>
  <si>
    <t>Mind ei häiri eriti, kui jään sõbraga kohtumisele hiljaks.</t>
  </si>
  <si>
    <t>Sõprus ja suhted on lihtsalt liiga keerulised, seega ma pigem ei vaeva ennast nendega.</t>
  </si>
  <si>
    <t>Ma ei rikuks kunagi ka kõige väiksemat seadust.</t>
  </si>
  <si>
    <t>Mul on tihti raske otsustada, kas miski on taktitu või viisakas.</t>
  </si>
  <si>
    <t>Vestluses keskendun pigem oma mõtetele kui sellele, mida kuulaja võiks mõelda.</t>
  </si>
  <si>
    <t>Mulle meeldivad pigem vembud kui sõnaline huumor.</t>
  </si>
  <si>
    <t>Ma elan pigem tänases kui homses päevas.</t>
  </si>
  <si>
    <t>Kui ma olin laps, meeldis mulle usse lõhki lõigata ja vaadata, mis juhtub.</t>
  </si>
  <si>
    <t>Ma saan kergesti aru, kui keegi ütleb ühte, aga mõtleb teist.</t>
  </si>
  <si>
    <t>Mul on väga kindlad moraalsed põhimõtted.</t>
  </si>
  <si>
    <t>Mul on raske aru saada, miks mõned asjad inimesi nii palju ärritavad.</t>
  </si>
  <si>
    <t>Ma arvan, et kõige tähtsam, mida lapsevanem saab lapsele õpetada, on head kombed.</t>
  </si>
  <si>
    <t>Ma suudan ette aimata, kuidas keegi ennast tunneb.</t>
  </si>
  <si>
    <t>Ma märkan kiiresti, kui keegi grupis tunneb piinlikkust või ebamugavust.</t>
  </si>
  <si>
    <t>Kui keegi solvub minu sõnade peale, arvan ma, et see on tema, mitte minu probleem.</t>
  </si>
  <si>
    <t>Kui keegi küsib minult arvamust oma soengu kohta, vastan ausalt ka siis, kui soeng mulle ei meeldi.</t>
  </si>
  <si>
    <t>Ma ei saa alati aru, miks keegi võiks solvuda mõne märkuse peale.</t>
  </si>
  <si>
    <t>Inimesed ütlevad mulle sageli, et olen väga ettearvamatu.</t>
  </si>
  <si>
    <t>Ma naudin tähelepanu keskpunktis olemist kõigil üritustel.</t>
  </si>
  <si>
    <t>Tegelikult ei kõiguta see mind, kui inimesed nutavad.</t>
  </si>
  <si>
    <t>Ma naudin arutelusid poliitika teemal.</t>
  </si>
  <si>
    <t>Ma olen väga otsekohene ja mõned inimesed tõlgendatavad seda jämedusena, isegi kui see pole nii mõeldud.</t>
  </si>
  <si>
    <t>Ma ei kaldu arvama, et inimestega koos tegutsemine ja suhtlemine on segadusseajavad.</t>
  </si>
  <si>
    <t>Teised inimesed ütlevad mulle, et ma mõistan hästi nende mõtteid ja tundeid.</t>
  </si>
  <si>
    <t>Kui ma räägin inimestega, siis pigem nende kogemustest kui minu omadest.</t>
  </si>
  <si>
    <t>Mul on raske vaadata, kuidas loom piinleb.</t>
  </si>
  <si>
    <t>Ma suudan otsuseid vastu võtta nii, et teiste inimeste tunded mind ei mõjuta.</t>
  </si>
  <si>
    <t>Ma ei suuda lõõgastuda enne, kui olen ära teinud kõik, mida olen plaaninud sel päeval teha.</t>
  </si>
  <si>
    <t>Ma saan kergesti aru, kas teiste meelest on minu jutt igav või huvitav.</t>
  </si>
  <si>
    <t>Mind häirib, kui ma näen televiisorist uudiseid, kus inimesed kannatavad.</t>
  </si>
  <si>
    <t>Sõbrad räägivad mulle tavaliselt oma probleemidest ja leiavad, et ma olen väga mõistev.</t>
  </si>
  <si>
    <t>Ma tunnen, kui olen pealetükkiv, ilma et mulle seda ütlema peaks.</t>
  </si>
  <si>
    <t>Ma alustan tihti uute hobidega, kuid tüdinen kiiresti ja asun tegelema millegi muuga.</t>
  </si>
  <si>
    <t>Inimesed ütlevad mulle vahel, et ma olen läinud nöökimisega liiale.</t>
  </si>
  <si>
    <t>Ma oleksin liiga nõrganärviline, et sõita suure karuselliga.</t>
  </si>
  <si>
    <t>Inimesed ütlevad mulle sageli, et ma olen tundetu, kuigi ma alati ei saa aru, miks.</t>
  </si>
  <si>
    <t>Kui ma näen seltskonnas võõrast, siis arvan, et ta peaks ise hoolitsema selle eest, et seltskonda sulanduda.</t>
  </si>
  <si>
    <t>Filme vaadates olen ma tavaliselt emotsionaalselt eemalolev.</t>
  </si>
  <si>
    <t>Mulle meeldib, kui minu igapäevased asjad on väga organiseeritud, ja ma teen tihti oma kohustustest nimekirju.</t>
  </si>
  <si>
    <t>Ma suudan kiiresti ja intuitiivselt ennast oma kaaslastega ühele lainepikkusele häälestada.</t>
  </si>
  <si>
    <t>Mulle ei meeldi riskida.</t>
  </si>
  <si>
    <t>Ma saan kergesti aru, millest teine inimene rääkida tahaks.</t>
  </si>
  <si>
    <t>Ma saan aru, kui keegi varjab oma tõelisi tundeid.</t>
  </si>
  <si>
    <t>Enne otsustamist kaalun alati poolt- ja vastuargumente.</t>
  </si>
  <si>
    <t>Ma ei sõnasta teadlikult inimestevahelises suhtlemises toimivaid reegleid.</t>
  </si>
  <si>
    <t>Ma oskan inimeste käitumist hästi ennustada.</t>
  </si>
  <si>
    <t>Ma kaldun sõbra probleemidega emotsionaalselt kaasa minema.</t>
  </si>
  <si>
    <t>Ma suudan tavaliselt aktsepteerida teise inimese seisukohta ka siis, kui ma temaga nõus ei ole.</t>
  </si>
  <si>
    <t>Kas tema jaoks oli lihtne minna teiste lastega mängima?</t>
  </si>
  <si>
    <t>Kas ta tuli mõnikord spontaanselt teie juurde juttu rääkima?</t>
  </si>
  <si>
    <t>Kas ta kaheaastasena juba rääkis?</t>
  </si>
  <si>
    <t>Kas talle meeldis sport?</t>
  </si>
  <si>
    <t>Kas tema jaoks oli oluline vanusekaaslaste gruppi sulanduda?</t>
  </si>
  <si>
    <t>Kas ta kippus tähele panema ebatavalisi detaile, mida teised ei märganud?</t>
  </si>
  <si>
    <t>Kas ta kippus öeldut sõna-sõnalt võtma?</t>
  </si>
  <si>
    <t>Kas kolmeaastasena veetis ta palju aega ümber kehastudes (nt mängis superkangelast või korraldas nukkudele teeõhtuid)?</t>
  </si>
  <si>
    <t>Kas talle meeldis samu tegevusi üha uuesti ja uuesti korrata täpselt samal viisil?</t>
  </si>
  <si>
    <t>Kas tal oli kerge teiste lastega suhelda?</t>
  </si>
  <si>
    <t>Kas ta suutis kahepoolset vestlust üleval hoida?</t>
  </si>
  <si>
    <t>Kas tema lugemisoskus oli eakohane?</t>
  </si>
  <si>
    <t>Kas tal olid põhijoontes samad huvid, mis ta eakaaslastel?</t>
  </si>
  <si>
    <t>Kas mõnele tema huvialadest kulus nii palju aega, et muudeks tegevusteks seda eriti ei jätkunud?</t>
  </si>
  <si>
    <t>Kas tal olid pigem sõbrad kui tuttavad?</t>
  </si>
  <si>
    <t>Kas ta tõi teile tihti näha asju, mis talle huvi pakkusid?</t>
  </si>
  <si>
    <t>Kas talle meeldis naljatada?</t>
  </si>
  <si>
    <t>Kas tal oli raskusi viisaka käitumise reeglitest arusaamisega?</t>
  </si>
  <si>
    <t>Kas väikesed detailid jäid talle ebatavaliselt hästi meelde?</t>
  </si>
  <si>
    <t>Kas ta hääl oli ebatavaline (nt liiga täiskasvanulik, lame või monotoonne)?</t>
  </si>
  <si>
    <t>Kas inimesed olid talle olulised?</t>
  </si>
  <si>
    <t>Kas ta suutis ennast ise riidesse panna?</t>
  </si>
  <si>
    <t>Kas tal tuli vestluses sõna võtmine hästi välja?</t>
  </si>
  <si>
    <t>Kas ta kasutas teiste lastega mängides kujutlusvõimet ja mängis rollimängudes kaasa?</t>
  </si>
  <si>
    <t>Kas ta käitus või rääkis tihti taktitundetult või ebakohaselt?</t>
  </si>
  <si>
    <t>Kas ta suutis viiekümneni lugeda ilma ühtegi numbrit vahele jätmata?</t>
  </si>
  <si>
    <t>Kas ta vaatas piisavalt silma?</t>
  </si>
  <si>
    <t>Kas talle oli omane mõni ebatavaline või korduv liigutus?</t>
  </si>
  <si>
    <t>Kas tema sotsiaalne käitumine oli väga ühepoolne ja toimus alati tema tingimustel?</t>
  </si>
  <si>
    <t>Kas ta kasutas mõnikord sõnu „sina“ või „tema“ iseendast rääkimisel?</t>
  </si>
  <si>
    <t>Kas talle meeldis pigem loominguline tegevus, nagu rollimängud ja lugude jutustamine, või numbrid ja faktide nimekirjad?</t>
  </si>
  <si>
    <t>Kas ta kaotas mõnikord kuulaja tähelepanu, kuna ei selgitanud, millest ta räägib?</t>
  </si>
  <si>
    <t>Kas ta oskas jalgrattaga sõita (kas või abiratastega)?</t>
  </si>
  <si>
    <t>Kas ta üritas endale või teistele rutiini peale suruda nii, et see tekitas probleeme?</t>
  </si>
  <si>
    <t>Kas talle läks korda, kuidas ülejäänud grupp temasse suhtus?</t>
  </si>
  <si>
    <t>Kas ta kippus tihti vestlust suunama oma lemmikteemale, selle asemel, et jälgida, millest teine inimene tahab rääkida?</t>
  </si>
  <si>
    <t>Kas ta kasutas veidraid või ebatavalisi fraase?</t>
  </si>
  <si>
    <t xml:space="preserve"> NIMI:</t>
  </si>
  <si>
    <t xml:space="preserve"> Sugu:</t>
  </si>
  <si>
    <t xml:space="preserve"> Sünniaeg:</t>
  </si>
  <si>
    <t xml:space="preserve"> Kohtumise aeg:</t>
  </si>
  <si>
    <t xml:space="preserve"> Vanus (aastates):</t>
  </si>
  <si>
    <t>mees/naine</t>
  </si>
  <si>
    <t>päev/kuu/aasta</t>
  </si>
  <si>
    <t>Tühik/Kehtetu</t>
  </si>
  <si>
    <t>Sugulaste küsimustiku (RQ) skoor:</t>
  </si>
  <si>
    <t xml:space="preserve"> Max = 50, 80% AS patsientide skoor on 32 ja rohkem</t>
  </si>
  <si>
    <t xml:space="preserve"> Max = 80, 80% AS patsientide skoor on 30 või väiksem</t>
  </si>
  <si>
    <t xml:space="preserve"> Max = 31, 87.5% lastest, kellel on AS, saavad skoori 15 või rohkem </t>
  </si>
  <si>
    <t xml:space="preserve"> Kokku (max = 18)</t>
  </si>
  <si>
    <t>Sotsiaalne</t>
  </si>
  <si>
    <t>Obsessioonid</t>
  </si>
  <si>
    <t>Kommunikatsioon</t>
  </si>
  <si>
    <t>Tingimused</t>
  </si>
  <si>
    <t>Kujutlusvõime</t>
  </si>
  <si>
    <t xml:space="preserve"> Sektsioon</t>
  </si>
  <si>
    <t>Valdkond</t>
  </si>
  <si>
    <t>Nõutav sümptomite arv</t>
  </si>
  <si>
    <t xml:space="preserve"> DIAGNOOS</t>
  </si>
  <si>
    <t xml:space="preserve"> KLIINILISTE DIAGNOSTILISTE KRITEERIUMIDE KOGUM</t>
  </si>
  <si>
    <t xml:space="preserve"> MÄRKUSED</t>
  </si>
  <si>
    <t>A. Suhtlemise kvalitatiivsed häired</t>
  </si>
  <si>
    <t>JAH</t>
  </si>
  <si>
    <t>EI</t>
  </si>
  <si>
    <t>B. Piiratud korduvad ja stereotüüpsed käitumise, huvide ja tegevuste mustrid</t>
  </si>
  <si>
    <t>C. Verbaalse või mitteverbaale kommunikatsiooni kvalitatiivne häirumine</t>
  </si>
  <si>
    <t>D. Kahjustatud kujutlusvõime</t>
  </si>
  <si>
    <t>Ülalpool märgitud probleemid on kõik olnud olemas terve elu jooksul.</t>
  </si>
  <si>
    <t xml:space="preserve">Ülalpool märgitud probleemid häirivad patsiendi elu, põhjustades depressiooni,   </t>
  </si>
  <si>
    <t xml:space="preserve">sotsiaalset isolatsiooni, raskusi tööl ja koolis ning võimetust saavutada </t>
  </si>
  <si>
    <t xml:space="preserve">oma elu eesmärke. </t>
  </si>
  <si>
    <t xml:space="preserve">Patsient hakkas kõnelema õigeaegselt. </t>
  </si>
  <si>
    <t>Märgid üldistest õppimisraskustest puuduvad.</t>
  </si>
  <si>
    <t>Psühhootilisi jooni ei ole näha.</t>
  </si>
  <si>
    <t>Pane 9 iga väite eest, kus ei ole selget eelistust (nt on märgitud mitu varianti või märge puudub).</t>
  </si>
  <si>
    <t>Empaatia Kvotsient</t>
  </si>
  <si>
    <t>Väited, mis kuuluvad EQ lühendatud, 40 väitega varianti, on märgitud B tulbas.</t>
  </si>
  <si>
    <t>J/E</t>
  </si>
  <si>
    <t>E</t>
  </si>
  <si>
    <t>J</t>
  </si>
  <si>
    <t>Küsimus</t>
  </si>
  <si>
    <t>Sugulase küsimustik (CAST)</t>
  </si>
  <si>
    <t>Sisesta skoorid 1-4, 1 = täiesti nõus, 2 = pigem nõus, 3 = pigem ei nõustu, 4 = üldse ei nõustu</t>
  </si>
  <si>
    <t>Sisesta kas J või E (Jah või Ei) iga küsimuse ette</t>
  </si>
  <si>
    <t>EQ40 jrk nr</t>
  </si>
  <si>
    <t>EQ jrk nr</t>
  </si>
  <si>
    <t>Punktid</t>
  </si>
  <si>
    <t>Autismispektri Kvotsient</t>
  </si>
  <si>
    <t xml:space="preserve"> PATSIENDI ANDMED</t>
  </si>
  <si>
    <t xml:space="preserve"> Autismispektri Kvotsiendi (AQ) skoor:</t>
  </si>
  <si>
    <t xml:space="preserve"> Empaatia Kvotsiendi (EQ) skoor:</t>
  </si>
  <si>
    <t xml:space="preserve"> SÕELKÜSIMUSTIKE PUNKTISUMMAD</t>
  </si>
  <si>
    <t>Leitud sümptomite arv</t>
  </si>
  <si>
    <t>Mulle meeldib tegutseda hetke emotsioonide ajel.</t>
  </si>
  <si>
    <t>Mul on kerge ennast kellegi teise olukorras ette kujutada.</t>
  </si>
  <si>
    <t xml:space="preserve">Ma eelistan tegutseda pigem üksinda kui teistega koos. </t>
  </si>
  <si>
    <t>Mul ei ole väga kerge luua pilti oma peas, kui ma tahan midagi ette kujutada.</t>
  </si>
  <si>
    <t>Kui ma mingit lugu loen, ei ole mul loo tegelaste välimust kerge ette kujutada.</t>
  </si>
  <si>
    <t>Seltskonnas ei ole mul kerge mitut vestlust korraga jälgida.</t>
  </si>
  <si>
    <t>Inimeste hulgas tegutsemine ja suhtlemine ei ole minu jaoks lihtne.</t>
  </si>
  <si>
    <t>Lugude väljamõtlemine ei ole minu jaoks kerge.</t>
  </si>
  <si>
    <t>Mind ei tõmba rohkem inimeste kui asjade poole.</t>
  </si>
  <si>
    <t>Ma ei naudi lobisemist.</t>
  </si>
  <si>
    <t>Kui keegi minuga räägib, ei ole mul kerge „ridade vahelt lugeda“.</t>
  </si>
  <si>
    <t>Ma ei keskendu tavaliselt suurele pildile rohkem kui väikestele detailidele.</t>
  </si>
  <si>
    <t>Mulle jäävad telefoninumbrid hästi meelde.</t>
  </si>
  <si>
    <t>Ma märkan tavaliselt väikesi muutusi olukorras ja inimese välimuse juures.</t>
  </si>
  <si>
    <t>Minu jaoks ei ole kerge teha korraga enam kui ühte asja.</t>
  </si>
  <si>
    <t>Mulle ei meeldi spontaanselt tegutseda.</t>
  </si>
  <si>
    <t>Minu arvates ei ole inimesele otsa vaadates kerge taibata, mida ta tunneb või mõtleb.</t>
  </si>
  <si>
    <t>Ma ei suuda vabalt tühjast-tähjast rääkida.</t>
  </si>
  <si>
    <t>Väikesena ei meeldinud mulle teiste lastega mängida mänge, mis olid seotud ümberkehastumisega.</t>
  </si>
  <si>
    <t>Mulle ei meeldi sündmused, kuhu inimesed on kokku tulnud.</t>
  </si>
  <si>
    <t>Mulle ei meeldi uute inimestega tuttavaks saada.</t>
  </si>
  <si>
    <t>Mulle jäävad inimeste sünnipäevad hästi meelde.</t>
  </si>
  <si>
    <t>Minu jaoks ei ole väga kerge mängida lastega ümberkehastumisega seotud mänge.</t>
  </si>
  <si>
    <t>Ma ei saa kergesti aru, kui keegi tahab vestlusega ühineda.</t>
  </si>
  <si>
    <t>Mulle ei meeldi teiste inimeste eest hoolt kanda.</t>
  </si>
  <si>
    <t>Ma ei saa kergesti aru, kui keegi ütleb ühte, aga mõtleb teist.</t>
  </si>
  <si>
    <t>Mul ei ole kerge ennast kellegi teise olukorras ette kujutada.</t>
  </si>
  <si>
    <t>Ma ei suuda ette aimata, kuidas keegi ennast tunneb.</t>
  </si>
  <si>
    <t>Ma ei märka kiiresti, kui keegi grupis tunneb piinlikkust või ebamugavust.</t>
  </si>
  <si>
    <t>Ma kaldun arvama, et inimestega koos tegutsemine ja suhtlemine on segadusseajavad.</t>
  </si>
  <si>
    <t>Teised inimesed ei ütle mulle, et ma mõistan hästi nende mõtteid ja tundeid.</t>
  </si>
  <si>
    <t>Mul ei ole raske vaadata, kuidas loom piinleb.</t>
  </si>
  <si>
    <t>Ma ei saa kergesti aru, kas teiste meelest on minu jutt igav või huvitav.</t>
  </si>
  <si>
    <t>Mind ei häiri, kui ma näen televiisorist uudiseid, kus inimesed kannatavad.</t>
  </si>
  <si>
    <t xml:space="preserve">Sõbrad ei räägi mulle tavaliselt oma probleemidest ja ei pea mind väga mõistvaks. </t>
  </si>
  <si>
    <t xml:space="preserve">Ma ei tunne, kui olen pealetükkiv, kui teised inimesed mulle seda ei ütle. </t>
  </si>
  <si>
    <t>Ma ei suuda kiiresti ja intuitiivselt ennast oma kaaslastega ühele lainepikkusele häälestada.</t>
  </si>
  <si>
    <t>Ma ei saa kergesti aru, millest teine inimene rääkida tahaks.</t>
  </si>
  <si>
    <t>Ma ei saa aru, kui keegi varjab oma tõelisi tundeid.</t>
  </si>
  <si>
    <t>Ma sõnastan teadlikult inimestevahelises suhtlemises toimivaid reegleid.</t>
  </si>
  <si>
    <t>Ma ei oska inimeste käitumist hästi ennustada.</t>
  </si>
  <si>
    <t>Ma ei kaldu sõbra probleemidega emotsionaalselt kaasa minema.</t>
  </si>
  <si>
    <t>Ma ei suuda tavaliselt aktsepteerida teise inimese seisukohta, eriti siis, kui ma temaga nõus ei ole.</t>
  </si>
  <si>
    <t>Ma keskendun tavaliselt rohkem suurele pildile kui väikestele detailidele.</t>
  </si>
  <si>
    <t>Kui ma räägin inimestega, siis ma ei kaldu rääkima nende kogemustest vaid pigem enda omadest.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</si>
</sst>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3">
    <font>
      <sz val="10"/>
      <name val="Arial"/>
      <family val="0"/>
    </font>
    <font>
      <b/>
      <sz val="10"/>
      <name val="Arial"/>
      <family val="2"/>
    </font>
    <font>
      <sz val="8"/>
      <name val="Arial"/>
      <family val="2"/>
    </font>
    <font>
      <i/>
      <sz val="10"/>
      <name val="Arial"/>
      <family val="2"/>
    </font>
    <font>
      <b/>
      <sz val="12"/>
      <name val="Arial"/>
      <family val="2"/>
    </font>
    <font>
      <sz val="11"/>
      <color indexed="8"/>
      <name val="Times"/>
      <family val="0"/>
    </font>
    <font>
      <sz val="9"/>
      <name val="Geneva"/>
      <family val="0"/>
    </font>
    <font>
      <sz val="9"/>
      <color indexed="8"/>
      <name val="Times New Roman"/>
      <family val="1"/>
    </font>
    <font>
      <u val="single"/>
      <sz val="10"/>
      <color indexed="12"/>
      <name val="Arial"/>
      <family val="0"/>
    </font>
    <font>
      <u val="single"/>
      <sz val="10"/>
      <color indexed="36"/>
      <name val="Arial"/>
      <family val="0"/>
    </font>
    <font>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sz val="10"/>
      <color indexed="8"/>
      <name val="Arial"/>
      <family val="0"/>
    </font>
    <font>
      <b/>
      <sz val="10"/>
      <color indexed="8"/>
      <name val="Arial"/>
      <family val="0"/>
    </font>
    <font>
      <sz val="8"/>
      <color indexed="8"/>
      <name val="Arial"/>
      <family val="0"/>
    </font>
    <font>
      <i/>
      <sz val="8"/>
      <color indexed="8"/>
      <name val="Arial"/>
      <family val="0"/>
    </font>
    <font>
      <b/>
      <u val="single"/>
      <sz val="10"/>
      <color indexed="8"/>
      <name val="Arial"/>
      <family val="0"/>
    </font>
    <font>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1">
    <xf numFmtId="0" fontId="0" fillId="0" borderId="0" xfId="0" applyAlignment="1">
      <alignment/>
    </xf>
    <xf numFmtId="0" fontId="1" fillId="0" borderId="0" xfId="0" applyFont="1" applyAlignment="1">
      <alignmen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0" fillId="0" borderId="0" xfId="0" applyAlignment="1">
      <alignment horizontal="center"/>
    </xf>
    <xf numFmtId="0" fontId="7" fillId="0" borderId="10" xfId="0" applyFont="1" applyBorder="1" applyAlignment="1">
      <alignment horizontal="center" wrapText="1"/>
    </xf>
    <xf numFmtId="0" fontId="7" fillId="0" borderId="12" xfId="0" applyFont="1" applyBorder="1" applyAlignment="1">
      <alignment horizontal="center" wrapText="1"/>
    </xf>
    <xf numFmtId="0" fontId="7" fillId="0" borderId="11" xfId="0" applyFont="1" applyBorder="1" applyAlignment="1">
      <alignment horizontal="center" wrapText="1"/>
    </xf>
    <xf numFmtId="0" fontId="7" fillId="0" borderId="13" xfId="0" applyFont="1" applyBorder="1" applyAlignment="1">
      <alignment horizontal="center" wrapText="1"/>
    </xf>
    <xf numFmtId="0" fontId="6" fillId="0" borderId="13" xfId="0" applyFont="1" applyBorder="1" applyAlignment="1">
      <alignment horizontal="center" vertical="top"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1" fillId="0" borderId="0" xfId="0" applyFont="1" applyBorder="1"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4" fillId="0" borderId="16" xfId="0" applyFont="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4" fillId="0" borderId="19" xfId="0" applyFont="1" applyBorder="1" applyAlignment="1" applyProtection="1">
      <alignment/>
      <protection locked="0"/>
    </xf>
    <xf numFmtId="0" fontId="0" fillId="0" borderId="0" xfId="0" applyBorder="1" applyAlignment="1" applyProtection="1">
      <alignment/>
      <protection locked="0"/>
    </xf>
    <xf numFmtId="0" fontId="0" fillId="0" borderId="20" xfId="0" applyBorder="1" applyAlignment="1" applyProtection="1">
      <alignment/>
      <protection locked="0"/>
    </xf>
    <xf numFmtId="0" fontId="1" fillId="0" borderId="19" xfId="0" applyFont="1" applyBorder="1" applyAlignment="1" applyProtection="1">
      <alignment/>
      <protection locked="0"/>
    </xf>
    <xf numFmtId="0" fontId="0" fillId="0" borderId="0" xfId="0" applyBorder="1" applyAlignment="1" applyProtection="1">
      <alignment horizontal="left"/>
      <protection locked="0"/>
    </xf>
    <xf numFmtId="0" fontId="1" fillId="0" borderId="21" xfId="0" applyFont="1" applyBorder="1" applyAlignment="1" applyProtection="1">
      <alignment vertical="top"/>
      <protection locked="0"/>
    </xf>
    <xf numFmtId="182" fontId="0" fillId="0" borderId="22" xfId="0" applyNumberFormat="1" applyBorder="1" applyAlignment="1" applyProtection="1">
      <alignment horizontal="left" vertical="top"/>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1" fillId="0" borderId="0" xfId="0" applyFont="1" applyBorder="1" applyAlignment="1" applyProtection="1">
      <alignment vertical="top"/>
      <protection locked="0"/>
    </xf>
    <xf numFmtId="182" fontId="0" fillId="0" borderId="0" xfId="0" applyNumberFormat="1" applyBorder="1" applyAlignment="1" applyProtection="1">
      <alignment horizontal="left" vertical="top"/>
      <protection locked="0"/>
    </xf>
    <xf numFmtId="0" fontId="0" fillId="0" borderId="24" xfId="0" applyBorder="1" applyAlignment="1" applyProtection="1">
      <alignment horizontal="center"/>
      <protection locked="0"/>
    </xf>
    <xf numFmtId="0" fontId="0" fillId="0" borderId="19" xfId="0" applyFont="1" applyBorder="1" applyAlignment="1" applyProtection="1">
      <alignment/>
      <protection locked="0"/>
    </xf>
    <xf numFmtId="0" fontId="2" fillId="0" borderId="19" xfId="0" applyFont="1" applyBorder="1" applyAlignment="1" applyProtection="1">
      <alignment/>
      <protection locked="0"/>
    </xf>
    <xf numFmtId="0" fontId="0" fillId="0" borderId="19" xfId="0" applyBorder="1" applyAlignment="1" applyProtection="1">
      <alignment/>
      <protection locked="0"/>
    </xf>
    <xf numFmtId="0" fontId="0" fillId="0" borderId="21" xfId="0" applyBorder="1" applyAlignment="1" applyProtection="1">
      <alignment/>
      <protection locked="0"/>
    </xf>
    <xf numFmtId="0" fontId="1" fillId="0" borderId="19" xfId="0" applyFont="1"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 fillId="0" borderId="0" xfId="0" applyFont="1" applyAlignment="1" applyProtection="1">
      <alignment vertical="center"/>
      <protection locked="0"/>
    </xf>
    <xf numFmtId="0" fontId="0" fillId="0" borderId="19" xfId="0" applyBorder="1" applyAlignment="1" applyProtection="1">
      <alignment vertical="center"/>
      <protection locked="0"/>
    </xf>
    <xf numFmtId="0" fontId="0" fillId="0" borderId="0" xfId="0"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0" borderId="25"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1" xfId="0" applyBorder="1" applyAlignment="1" applyProtection="1">
      <alignment vertical="top"/>
      <protection locked="0"/>
    </xf>
    <xf numFmtId="0" fontId="0" fillId="0" borderId="22" xfId="0" applyBorder="1" applyAlignment="1" applyProtection="1">
      <alignment vertical="top"/>
      <protection locked="0"/>
    </xf>
    <xf numFmtId="0" fontId="0" fillId="0" borderId="22" xfId="0" applyBorder="1" applyAlignment="1" applyProtection="1">
      <alignment horizontal="center" vertical="top"/>
      <protection locked="0"/>
    </xf>
    <xf numFmtId="0" fontId="0" fillId="0" borderId="23" xfId="0" applyBorder="1" applyAlignment="1" applyProtection="1">
      <alignment vertical="top"/>
      <protection locked="0"/>
    </xf>
    <xf numFmtId="0" fontId="0" fillId="0" borderId="0" xfId="0"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4" fillId="0" borderId="16" xfId="0" applyFont="1" applyBorder="1" applyAlignment="1" applyProtection="1">
      <alignment vertical="top"/>
      <protection locked="0"/>
    </xf>
    <xf numFmtId="0" fontId="0" fillId="0" borderId="17" xfId="0" applyBorder="1" applyAlignment="1" applyProtection="1">
      <alignment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vertical="top"/>
      <protection locked="0"/>
    </xf>
    <xf numFmtId="0" fontId="4" fillId="0" borderId="19" xfId="0" applyFont="1" applyBorder="1" applyAlignment="1" applyProtection="1">
      <alignment vertical="top"/>
      <protection locked="0"/>
    </xf>
    <xf numFmtId="0" fontId="0" fillId="0" borderId="20" xfId="0" applyBorder="1" applyAlignment="1" applyProtection="1">
      <alignment vertical="top"/>
      <protection locked="0"/>
    </xf>
    <xf numFmtId="0" fontId="1" fillId="0" borderId="0" xfId="0" applyFont="1" applyAlignment="1" applyProtection="1">
      <alignment horizontal="center"/>
      <protection locked="0"/>
    </xf>
    <xf numFmtId="0" fontId="3" fillId="0" borderId="0" xfId="0" applyFont="1" applyBorder="1" applyAlignment="1" applyProtection="1">
      <alignment/>
      <protection locked="0"/>
    </xf>
    <xf numFmtId="0" fontId="0" fillId="0" borderId="0" xfId="0" applyBorder="1" applyAlignment="1" applyProtection="1">
      <alignment horizontal="center"/>
      <protection locked="0"/>
    </xf>
    <xf numFmtId="0" fontId="3" fillId="0" borderId="0" xfId="0" applyFont="1" applyAlignment="1" applyProtection="1">
      <alignment/>
      <protection locked="0"/>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top" wrapText="1"/>
    </xf>
    <xf numFmtId="0" fontId="0" fillId="0" borderId="0" xfId="0" applyAlignment="1" applyProtection="1">
      <alignment wrapText="1"/>
      <protection locked="0"/>
    </xf>
    <xf numFmtId="0" fontId="0" fillId="0" borderId="0" xfId="0" applyAlignment="1">
      <alignment wrapText="1"/>
    </xf>
    <xf numFmtId="0" fontId="0" fillId="0" borderId="19" xfId="0" applyFont="1" applyBorder="1" applyAlignment="1" applyProtection="1">
      <alignment vertical="top"/>
      <protection/>
    </xf>
    <xf numFmtId="0" fontId="0" fillId="0" borderId="0" xfId="0" applyFont="1" applyBorder="1" applyAlignment="1" applyProtection="1">
      <alignment vertical="top"/>
      <protection/>
    </xf>
    <xf numFmtId="0" fontId="0" fillId="0" borderId="20" xfId="0" applyFont="1" applyBorder="1" applyAlignment="1" applyProtection="1">
      <alignment vertical="top"/>
      <protection/>
    </xf>
    <xf numFmtId="0" fontId="0" fillId="0" borderId="21" xfId="0" applyFont="1" applyBorder="1" applyAlignment="1" applyProtection="1">
      <alignment vertical="top"/>
      <protection/>
    </xf>
    <xf numFmtId="0" fontId="0" fillId="0" borderId="22" xfId="0" applyFont="1" applyBorder="1" applyAlignment="1" applyProtection="1">
      <alignment vertical="top"/>
      <protection/>
    </xf>
    <xf numFmtId="0" fontId="0" fillId="0" borderId="23" xfId="0" applyFont="1" applyBorder="1" applyAlignment="1" applyProtection="1">
      <alignment vertical="top"/>
      <protection/>
    </xf>
    <xf numFmtId="0" fontId="0" fillId="0" borderId="17" xfId="0" applyFont="1" applyBorder="1" applyAlignment="1" applyProtection="1">
      <alignment vertical="top"/>
      <protection/>
    </xf>
    <xf numFmtId="0" fontId="0" fillId="0" borderId="18" xfId="0" applyFont="1" applyBorder="1" applyAlignment="1" applyProtection="1">
      <alignment vertical="top"/>
      <protection/>
    </xf>
    <xf numFmtId="0" fontId="0" fillId="0" borderId="24" xfId="0" applyBorder="1" applyAlignment="1" applyProtection="1">
      <alignment horizontal="center"/>
      <protection/>
    </xf>
    <xf numFmtId="0" fontId="0" fillId="0" borderId="24" xfId="0" applyBorder="1" applyAlignment="1" applyProtection="1">
      <alignment/>
      <protection/>
    </xf>
    <xf numFmtId="0" fontId="0" fillId="0" borderId="0" xfId="0"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2" xfId="0" applyBorder="1" applyAlignment="1" applyProtection="1">
      <alignment horizontal="center" vertical="top"/>
      <protection/>
    </xf>
    <xf numFmtId="0" fontId="2" fillId="0" borderId="24" xfId="0" applyFont="1" applyBorder="1" applyAlignment="1" applyProtection="1">
      <alignment/>
      <protection/>
    </xf>
    <xf numFmtId="0" fontId="0" fillId="0" borderId="16" xfId="0" applyFont="1" applyBorder="1" applyAlignment="1" applyProtection="1">
      <alignment vertical="top"/>
      <protection locked="0"/>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horizontal="left"/>
      <protection locked="0"/>
    </xf>
    <xf numFmtId="14" fontId="0" fillId="0" borderId="0" xfId="0" applyNumberFormat="1" applyFont="1" applyBorder="1" applyAlignment="1" applyProtection="1">
      <alignment horizontal="left"/>
      <protection locked="0"/>
    </xf>
    <xf numFmtId="0" fontId="2" fillId="0" borderId="0" xfId="0" applyFont="1" applyBorder="1" applyAlignment="1" applyProtection="1">
      <alignment/>
      <protection locked="0"/>
    </xf>
    <xf numFmtId="0" fontId="0" fillId="0" borderId="19" xfId="0" applyFont="1" applyBorder="1" applyAlignment="1" applyProtection="1">
      <alignment/>
      <protection locked="0"/>
    </xf>
    <xf numFmtId="0" fontId="0" fillId="0" borderId="0" xfId="0" applyFont="1" applyBorder="1" applyAlignment="1" applyProtection="1">
      <alignment vertical="center"/>
      <protection locked="0"/>
    </xf>
    <xf numFmtId="0" fontId="0" fillId="0" borderId="22"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10" fillId="0" borderId="16"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18"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19"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0" xfId="0" applyFont="1" applyBorder="1" applyAlignment="1" applyProtection="1">
      <alignment vertical="top" wrapText="1"/>
      <protection/>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0"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0" fillId="0" borderId="16"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0" fontId="10" fillId="0" borderId="21"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5"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1" fillId="0" borderId="0" xfId="0" applyFont="1" applyAlignment="1" applyProtection="1">
      <alignment horizont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0" fillId="0" borderId="1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35</xdr:row>
      <xdr:rowOff>142875</xdr:rowOff>
    </xdr:from>
    <xdr:ext cx="5286375" cy="257175"/>
    <xdr:sp>
      <xdr:nvSpPr>
        <xdr:cNvPr id="1" name="Text Box 1"/>
        <xdr:cNvSpPr txBox="1">
          <a:spLocks noChangeArrowheads="1"/>
        </xdr:cNvSpPr>
      </xdr:nvSpPr>
      <xdr:spPr>
        <a:xfrm>
          <a:off x="323850" y="5810250"/>
          <a:ext cx="5286375" cy="257175"/>
        </a:xfrm>
        <a:prstGeom prst="rect">
          <a:avLst/>
        </a:prstGeom>
        <a:solidFill>
          <a:srgbClr val="FFFFFF"/>
        </a:solidFill>
        <a:ln w="9525" cmpd="sng">
          <a:noFill/>
        </a:ln>
      </xdr:spPr>
      <xdr:txBody>
        <a:bodyPr vertOverflow="clip" wrap="square" lIns="45720" tIns="32004" rIns="45720" bIns="0"/>
        <a:p>
          <a:pPr algn="ctr">
            <a:defRPr/>
          </a:pPr>
          <a:r>
            <a:rPr lang="en-US" cap="none" sz="1400" b="1" i="0" u="none" baseline="0">
              <a:solidFill>
                <a:srgbClr val="000000"/>
              </a:solidFill>
              <a:latin typeface="Arial"/>
              <a:ea typeface="Arial"/>
              <a:cs typeface="Arial"/>
            </a:rPr>
            <a:t>TÄISKASVANUTE ASPERGERI HINDAMINE (AAA)</a:t>
          </a:r>
        </a:p>
      </xdr:txBody>
    </xdr:sp>
    <xdr:clientData/>
  </xdr:oneCellAnchor>
  <xdr:twoCellAnchor>
    <xdr:from>
      <xdr:col>1</xdr:col>
      <xdr:colOff>19050</xdr:colOff>
      <xdr:row>73</xdr:row>
      <xdr:rowOff>95250</xdr:rowOff>
    </xdr:from>
    <xdr:to>
      <xdr:col>9</xdr:col>
      <xdr:colOff>257175</xdr:colOff>
      <xdr:row>76</xdr:row>
      <xdr:rowOff>76200</xdr:rowOff>
    </xdr:to>
    <xdr:sp>
      <xdr:nvSpPr>
        <xdr:cNvPr id="2" name="Text Box 2"/>
        <xdr:cNvSpPr txBox="1">
          <a:spLocks noChangeArrowheads="1"/>
        </xdr:cNvSpPr>
      </xdr:nvSpPr>
      <xdr:spPr>
        <a:xfrm>
          <a:off x="200025" y="11449050"/>
          <a:ext cx="5410200" cy="4667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Et diagnoosida AS, peab patsiendil olema 3 või rohkem sümptomit igast sektsioonist  A – C, vähemalt 1 sümptom sektsioonist  D ja täidetud kõik 5 tingimust sektsioonides  E – I.</a:t>
          </a:r>
        </a:p>
      </xdr:txBody>
    </xdr:sp>
    <xdr:clientData/>
  </xdr:twoCellAnchor>
  <xdr:twoCellAnchor>
    <xdr:from>
      <xdr:col>1</xdr:col>
      <xdr:colOff>0</xdr:colOff>
      <xdr:row>123</xdr:row>
      <xdr:rowOff>57150</xdr:rowOff>
    </xdr:from>
    <xdr:to>
      <xdr:col>7</xdr:col>
      <xdr:colOff>257175</xdr:colOff>
      <xdr:row>126</xdr:row>
      <xdr:rowOff>104775</xdr:rowOff>
    </xdr:to>
    <xdr:sp>
      <xdr:nvSpPr>
        <xdr:cNvPr id="3" name="Text Box 4"/>
        <xdr:cNvSpPr txBox="1">
          <a:spLocks noChangeArrowheads="1"/>
        </xdr:cNvSpPr>
      </xdr:nvSpPr>
      <xdr:spPr>
        <a:xfrm>
          <a:off x="180975" y="20640675"/>
          <a:ext cx="4305300" cy="5334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Paljude mitteverbaalsete suhtlemisvahendite kasutamise märkimisväärne kahjustus. Siia kuuluvad silmside, miimika, poosid, žestid.
</a:t>
          </a:r>
        </a:p>
      </xdr:txBody>
    </xdr:sp>
    <xdr:clientData/>
  </xdr:twoCellAnchor>
  <xdr:twoCellAnchor>
    <xdr:from>
      <xdr:col>1</xdr:col>
      <xdr:colOff>0</xdr:colOff>
      <xdr:row>138</xdr:row>
      <xdr:rowOff>104775</xdr:rowOff>
    </xdr:from>
    <xdr:to>
      <xdr:col>7</xdr:col>
      <xdr:colOff>257175</xdr:colOff>
      <xdr:row>140</xdr:row>
      <xdr:rowOff>142875</xdr:rowOff>
    </xdr:to>
    <xdr:sp>
      <xdr:nvSpPr>
        <xdr:cNvPr id="4" name="Text Box 5"/>
        <xdr:cNvSpPr txBox="1">
          <a:spLocks noChangeArrowheads="1"/>
        </xdr:cNvSpPr>
      </xdr:nvSpPr>
      <xdr:spPr>
        <a:xfrm>
          <a:off x="180975" y="23117175"/>
          <a:ext cx="4305300" cy="361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2. Arengutasemele vastav suhete loomine ja hoidmine eakaaslastega on häiritud</a:t>
          </a:r>
          <a:r>
            <a:rPr lang="en-US" cap="none" sz="1000" b="0" i="0" u="none" baseline="0">
              <a:solidFill>
                <a:srgbClr val="000000"/>
              </a:solidFill>
              <a:latin typeface="Arial"/>
              <a:ea typeface="Arial"/>
              <a:cs typeface="Arial"/>
            </a:rPr>
            <a:t>.</a:t>
          </a:r>
        </a:p>
      </xdr:txBody>
    </xdr:sp>
    <xdr:clientData/>
  </xdr:twoCellAnchor>
  <xdr:twoCellAnchor>
    <xdr:from>
      <xdr:col>1</xdr:col>
      <xdr:colOff>0</xdr:colOff>
      <xdr:row>158</xdr:row>
      <xdr:rowOff>57150</xdr:rowOff>
    </xdr:from>
    <xdr:to>
      <xdr:col>8</xdr:col>
      <xdr:colOff>0</xdr:colOff>
      <xdr:row>162</xdr:row>
      <xdr:rowOff>66675</xdr:rowOff>
    </xdr:to>
    <xdr:sp>
      <xdr:nvSpPr>
        <xdr:cNvPr id="5" name="Text Box 6"/>
        <xdr:cNvSpPr txBox="1">
          <a:spLocks noChangeArrowheads="1"/>
        </xdr:cNvSpPr>
      </xdr:nvSpPr>
      <xdr:spPr>
        <a:xfrm>
          <a:off x="180975" y="26308050"/>
          <a:ext cx="4829175" cy="6572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Ei ole</a:t>
          </a:r>
          <a:r>
            <a:rPr lang="en-US" cap="none" sz="1000" b="0" i="0" u="none" baseline="0">
              <a:solidFill>
                <a:srgbClr val="000000"/>
              </a:solidFill>
              <a:latin typeface="Arial"/>
              <a:ea typeface="Arial"/>
              <a:cs typeface="Arial"/>
            </a:rPr>
            <a:t> huvitatud teistele rõõmu pakkumisest</a:t>
          </a:r>
          <a:r>
            <a:rPr lang="en-US" cap="none" sz="1000" b="0" i="0" u="none" baseline="0">
              <a:solidFill>
                <a:srgbClr val="000000"/>
              </a:solidFill>
              <a:latin typeface="Arial"/>
              <a:ea typeface="Arial"/>
              <a:cs typeface="Arial"/>
            </a:rPr>
            <a:t>; ei huvitu oma kogemuse edastamisest s.h. ei püüa spontaanselt jagada rahulolu, huvisid või saavutusi; ei näita ega too esile asju, mis huvitavad.
</a:t>
          </a:r>
        </a:p>
      </xdr:txBody>
    </xdr:sp>
    <xdr:clientData/>
  </xdr:twoCellAnchor>
  <xdr:twoCellAnchor>
    <xdr:from>
      <xdr:col>1</xdr:col>
      <xdr:colOff>0</xdr:colOff>
      <xdr:row>176</xdr:row>
      <xdr:rowOff>104775</xdr:rowOff>
    </xdr:from>
    <xdr:to>
      <xdr:col>7</xdr:col>
      <xdr:colOff>257175</xdr:colOff>
      <xdr:row>178</xdr:row>
      <xdr:rowOff>142875</xdr:rowOff>
    </xdr:to>
    <xdr:sp>
      <xdr:nvSpPr>
        <xdr:cNvPr id="6" name="Text Box 7"/>
        <xdr:cNvSpPr txBox="1">
          <a:spLocks noChangeArrowheads="1"/>
        </xdr:cNvSpPr>
      </xdr:nvSpPr>
      <xdr:spPr>
        <a:xfrm>
          <a:off x="180975" y="29270325"/>
          <a:ext cx="4305300" cy="361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4. </a:t>
          </a:r>
          <a:r>
            <a:rPr lang="en-US" cap="none" sz="1000" b="0" i="0" u="none" baseline="0">
              <a:solidFill>
                <a:srgbClr val="000000"/>
              </a:solidFill>
              <a:latin typeface="Arial"/>
              <a:ea typeface="Arial"/>
              <a:cs typeface="Arial"/>
            </a:rPr>
            <a:t>Sotsiaalse või emotsionaalse vastastikususe puudumine (nt. ei tea, kuidas kedagi lohutada\rahustada; ja\või  empaatia puudumine).
</a:t>
          </a:r>
        </a:p>
      </xdr:txBody>
    </xdr:sp>
    <xdr:clientData/>
  </xdr:twoCellAnchor>
  <xdr:twoCellAnchor>
    <xdr:from>
      <xdr:col>1</xdr:col>
      <xdr:colOff>0</xdr:colOff>
      <xdr:row>203</xdr:row>
      <xdr:rowOff>114300</xdr:rowOff>
    </xdr:from>
    <xdr:to>
      <xdr:col>7</xdr:col>
      <xdr:colOff>257175</xdr:colOff>
      <xdr:row>206</xdr:row>
      <xdr:rowOff>0</xdr:rowOff>
    </xdr:to>
    <xdr:sp>
      <xdr:nvSpPr>
        <xdr:cNvPr id="7" name="Text Box 8"/>
        <xdr:cNvSpPr txBox="1">
          <a:spLocks noChangeArrowheads="1"/>
        </xdr:cNvSpPr>
      </xdr:nvSpPr>
      <xdr:spPr>
        <a:xfrm>
          <a:off x="180975" y="33651825"/>
          <a:ext cx="4305300" cy="3714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*5. </a:t>
          </a:r>
          <a:r>
            <a:rPr lang="en-US" cap="none" sz="1000" b="0" i="0" u="none" baseline="0">
              <a:solidFill>
                <a:srgbClr val="000000"/>
              </a:solidFill>
              <a:latin typeface="Arial"/>
              <a:ea typeface="Arial"/>
              <a:cs typeface="Arial"/>
            </a:rPr>
            <a:t>Raskused sotsiaalsete olukordade ning teiste inimeste mõtete ja tunnete mõistmisega</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233</xdr:row>
      <xdr:rowOff>57150</xdr:rowOff>
    </xdr:from>
    <xdr:to>
      <xdr:col>7</xdr:col>
      <xdr:colOff>257175</xdr:colOff>
      <xdr:row>236</xdr:row>
      <xdr:rowOff>104775</xdr:rowOff>
    </xdr:to>
    <xdr:sp>
      <xdr:nvSpPr>
        <xdr:cNvPr id="8" name="Text Box 9"/>
        <xdr:cNvSpPr txBox="1">
          <a:spLocks noChangeArrowheads="1"/>
        </xdr:cNvSpPr>
      </xdr:nvSpPr>
      <xdr:spPr>
        <a:xfrm>
          <a:off x="180975" y="38452425"/>
          <a:ext cx="4305300" cy="5334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Laiaulatuslik ja valdav tegelemine ühe või mitme stereotüüpse ja  piiratud käitumismustri või huviga, mis on ebanormaalne kas intensiivsuse või fookuse poolest.</a:t>
          </a:r>
        </a:p>
      </xdr:txBody>
    </xdr:sp>
    <xdr:clientData/>
  </xdr:twoCellAnchor>
  <xdr:twoCellAnchor>
    <xdr:from>
      <xdr:col>1</xdr:col>
      <xdr:colOff>0</xdr:colOff>
      <xdr:row>251</xdr:row>
      <xdr:rowOff>104775</xdr:rowOff>
    </xdr:from>
    <xdr:to>
      <xdr:col>7</xdr:col>
      <xdr:colOff>257175</xdr:colOff>
      <xdr:row>253</xdr:row>
      <xdr:rowOff>142875</xdr:rowOff>
    </xdr:to>
    <xdr:sp>
      <xdr:nvSpPr>
        <xdr:cNvPr id="9" name="Text Box 10"/>
        <xdr:cNvSpPr txBox="1">
          <a:spLocks noChangeArrowheads="1"/>
        </xdr:cNvSpPr>
      </xdr:nvSpPr>
      <xdr:spPr>
        <a:xfrm>
          <a:off x="180975" y="41414700"/>
          <a:ext cx="4305300" cy="361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Silmnähtavalt paindumatu kinnipidamine spetsiifilistest mittefunktsionaalsetest rutiinidest või rituaalidest.</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268</xdr:row>
      <xdr:rowOff>104775</xdr:rowOff>
    </xdr:from>
    <xdr:to>
      <xdr:col>7</xdr:col>
      <xdr:colOff>257175</xdr:colOff>
      <xdr:row>270</xdr:row>
      <xdr:rowOff>142875</xdr:rowOff>
    </xdr:to>
    <xdr:sp>
      <xdr:nvSpPr>
        <xdr:cNvPr id="10" name="Text Box 11"/>
        <xdr:cNvSpPr txBox="1">
          <a:spLocks noChangeArrowheads="1"/>
        </xdr:cNvSpPr>
      </xdr:nvSpPr>
      <xdr:spPr>
        <a:xfrm>
          <a:off x="180975" y="44167425"/>
          <a:ext cx="4305300" cy="361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Stereotüüpne ja korduv motoorika  (nt käte või sõrmede trummeldamine või väänamine või komplekssemad kogu keha hõlmavad liigutused).</a:t>
          </a:r>
        </a:p>
      </xdr:txBody>
    </xdr:sp>
    <xdr:clientData/>
  </xdr:twoCellAnchor>
  <xdr:twoCellAnchor>
    <xdr:from>
      <xdr:col>1</xdr:col>
      <xdr:colOff>0</xdr:colOff>
      <xdr:row>282</xdr:row>
      <xdr:rowOff>142875</xdr:rowOff>
    </xdr:from>
    <xdr:to>
      <xdr:col>7</xdr:col>
      <xdr:colOff>257175</xdr:colOff>
      <xdr:row>284</xdr:row>
      <xdr:rowOff>9525</xdr:rowOff>
    </xdr:to>
    <xdr:sp>
      <xdr:nvSpPr>
        <xdr:cNvPr id="11" name="Text Box 12"/>
        <xdr:cNvSpPr txBox="1">
          <a:spLocks noChangeArrowheads="1"/>
        </xdr:cNvSpPr>
      </xdr:nvSpPr>
      <xdr:spPr>
        <a:xfrm>
          <a:off x="180975" y="46472475"/>
          <a:ext cx="430530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4. </a:t>
          </a:r>
          <a:r>
            <a:rPr lang="en-US" cap="none" sz="1000" b="0" i="0" u="none" baseline="0">
              <a:solidFill>
                <a:srgbClr val="000000"/>
              </a:solidFill>
              <a:latin typeface="Arial"/>
              <a:ea typeface="Arial"/>
              <a:cs typeface="Arial"/>
            </a:rPr>
            <a:t>Püsiv keskendumine objektide või süsteemide osadele.</a:t>
          </a:r>
        </a:p>
      </xdr:txBody>
    </xdr:sp>
    <xdr:clientData/>
  </xdr:twoCellAnchor>
  <xdr:twoCellAnchor>
    <xdr:from>
      <xdr:col>1</xdr:col>
      <xdr:colOff>0</xdr:colOff>
      <xdr:row>305</xdr:row>
      <xdr:rowOff>104775</xdr:rowOff>
    </xdr:from>
    <xdr:to>
      <xdr:col>7</xdr:col>
      <xdr:colOff>257175</xdr:colOff>
      <xdr:row>307</xdr:row>
      <xdr:rowOff>142875</xdr:rowOff>
    </xdr:to>
    <xdr:sp>
      <xdr:nvSpPr>
        <xdr:cNvPr id="12" name="Text Box 13"/>
        <xdr:cNvSpPr txBox="1">
          <a:spLocks noChangeArrowheads="1"/>
        </xdr:cNvSpPr>
      </xdr:nvSpPr>
      <xdr:spPr>
        <a:xfrm>
          <a:off x="180975" y="50158650"/>
          <a:ext cx="4305300" cy="361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*5. </a:t>
          </a:r>
          <a:r>
            <a:rPr lang="en-US" cap="none" sz="1000" b="0" i="0" u="none" baseline="0">
              <a:solidFill>
                <a:srgbClr val="000000"/>
              </a:solidFill>
              <a:latin typeface="Arial"/>
              <a:ea typeface="Arial"/>
              <a:cs typeface="Arial"/>
            </a:rPr>
            <a:t>Kalduvus mõelda must-valgelt (nt poliitika või moraali küsimustes), mitte võttes paindlikult arvesse paljusid vaatenurki.
</a:t>
          </a:r>
        </a:p>
      </xdr:txBody>
    </xdr:sp>
    <xdr:clientData/>
  </xdr:twoCellAnchor>
  <xdr:twoCellAnchor>
    <xdr:from>
      <xdr:col>1</xdr:col>
      <xdr:colOff>0</xdr:colOff>
      <xdr:row>324</xdr:row>
      <xdr:rowOff>104775</xdr:rowOff>
    </xdr:from>
    <xdr:to>
      <xdr:col>7</xdr:col>
      <xdr:colOff>257175</xdr:colOff>
      <xdr:row>325</xdr:row>
      <xdr:rowOff>114300</xdr:rowOff>
    </xdr:to>
    <xdr:sp>
      <xdr:nvSpPr>
        <xdr:cNvPr id="13" name="Text Box 14"/>
        <xdr:cNvSpPr txBox="1">
          <a:spLocks noChangeArrowheads="1"/>
        </xdr:cNvSpPr>
      </xdr:nvSpPr>
      <xdr:spPr>
        <a:xfrm>
          <a:off x="180975" y="53235225"/>
          <a:ext cx="4305300" cy="1714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Kalduvus pöörata iga vestlus enda või oma huvialade juurde.</a:t>
          </a:r>
        </a:p>
      </xdr:txBody>
    </xdr:sp>
    <xdr:clientData/>
  </xdr:twoCellAnchor>
  <xdr:twoCellAnchor>
    <xdr:from>
      <xdr:col>1</xdr:col>
      <xdr:colOff>0</xdr:colOff>
      <xdr:row>337</xdr:row>
      <xdr:rowOff>104775</xdr:rowOff>
    </xdr:from>
    <xdr:to>
      <xdr:col>8</xdr:col>
      <xdr:colOff>0</xdr:colOff>
      <xdr:row>341</xdr:row>
      <xdr:rowOff>133350</xdr:rowOff>
    </xdr:to>
    <xdr:sp>
      <xdr:nvSpPr>
        <xdr:cNvPr id="14" name="Text Box 15"/>
        <xdr:cNvSpPr txBox="1">
          <a:spLocks noChangeArrowheads="1"/>
        </xdr:cNvSpPr>
      </xdr:nvSpPr>
      <xdr:spPr>
        <a:xfrm>
          <a:off x="180975" y="55359300"/>
          <a:ext cx="4829175" cy="6762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Märkimisväärne oskamatus algatada või alal hoida vestlust teistega.</a:t>
          </a:r>
        </a:p>
      </xdr:txBody>
    </xdr:sp>
    <xdr:clientData/>
  </xdr:twoCellAnchor>
  <xdr:twoCellAnchor>
    <xdr:from>
      <xdr:col>1</xdr:col>
      <xdr:colOff>0</xdr:colOff>
      <xdr:row>358</xdr:row>
      <xdr:rowOff>142875</xdr:rowOff>
    </xdr:from>
    <xdr:to>
      <xdr:col>7</xdr:col>
      <xdr:colOff>257175</xdr:colOff>
      <xdr:row>360</xdr:row>
      <xdr:rowOff>9525</xdr:rowOff>
    </xdr:to>
    <xdr:sp>
      <xdr:nvSpPr>
        <xdr:cNvPr id="15" name="Text Box 16"/>
        <xdr:cNvSpPr txBox="1">
          <a:spLocks noChangeArrowheads="1"/>
        </xdr:cNvSpPr>
      </xdr:nvSpPr>
      <xdr:spPr>
        <a:xfrm>
          <a:off x="180975" y="58931175"/>
          <a:ext cx="430530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Pedantne rääkimise stiil või liigne detailsus.</a:t>
          </a:r>
        </a:p>
      </xdr:txBody>
    </xdr:sp>
    <xdr:clientData/>
  </xdr:twoCellAnchor>
  <xdr:twoCellAnchor>
    <xdr:from>
      <xdr:col>1</xdr:col>
      <xdr:colOff>19050</xdr:colOff>
      <xdr:row>374</xdr:row>
      <xdr:rowOff>0</xdr:rowOff>
    </xdr:from>
    <xdr:to>
      <xdr:col>7</xdr:col>
      <xdr:colOff>323850</xdr:colOff>
      <xdr:row>378</xdr:row>
      <xdr:rowOff>28575</xdr:rowOff>
    </xdr:to>
    <xdr:sp>
      <xdr:nvSpPr>
        <xdr:cNvPr id="16" name="Text Box 17"/>
        <xdr:cNvSpPr txBox="1">
          <a:spLocks noChangeArrowheads="1"/>
        </xdr:cNvSpPr>
      </xdr:nvSpPr>
      <xdr:spPr>
        <a:xfrm>
          <a:off x="200025" y="61379100"/>
          <a:ext cx="4352925" cy="6762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*4. </a:t>
          </a:r>
          <a:r>
            <a:rPr lang="en-US" cap="none" sz="1000" b="0" i="0" u="none" baseline="0">
              <a:solidFill>
                <a:srgbClr val="000000"/>
              </a:solidFill>
              <a:latin typeface="Arial"/>
              <a:ea typeface="Arial"/>
              <a:cs typeface="Arial"/>
            </a:rPr>
            <a:t>Võimetus mõista, kas kuulaja on huvitatud või tüdinenud. Isegi siis, kui talle on öeldud, et ta ei räägiks nii pikalt oma erilistest kinnismõtetest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(obsessioonidest), võivad need raskused jälle ilmneda kui teised teemad esile tulevad.</a:t>
          </a:r>
        </a:p>
      </xdr:txBody>
    </xdr:sp>
    <xdr:clientData/>
  </xdr:twoCellAnchor>
  <xdr:twoCellAnchor>
    <xdr:from>
      <xdr:col>1</xdr:col>
      <xdr:colOff>0</xdr:colOff>
      <xdr:row>390</xdr:row>
      <xdr:rowOff>95250</xdr:rowOff>
    </xdr:from>
    <xdr:to>
      <xdr:col>7</xdr:col>
      <xdr:colOff>257175</xdr:colOff>
      <xdr:row>392</xdr:row>
      <xdr:rowOff>133350</xdr:rowOff>
    </xdr:to>
    <xdr:sp>
      <xdr:nvSpPr>
        <xdr:cNvPr id="17" name="Text Box 18"/>
        <xdr:cNvSpPr txBox="1">
          <a:spLocks noChangeArrowheads="1"/>
        </xdr:cNvSpPr>
      </xdr:nvSpPr>
      <xdr:spPr>
        <a:xfrm>
          <a:off x="180975" y="64198500"/>
          <a:ext cx="4305300" cy="361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*5. </a:t>
          </a:r>
          <a:r>
            <a:rPr lang="en-US" cap="none" sz="1000" b="0" i="0" u="none" baseline="0">
              <a:solidFill>
                <a:srgbClr val="000000"/>
              </a:solidFill>
              <a:latin typeface="Arial"/>
              <a:ea typeface="Arial"/>
              <a:cs typeface="Arial"/>
            </a:rPr>
            <a:t>Sagedane kalduvus öelda asju ilma arvestamata nende emotsionaalset mõju kuulajale (faux pas).</a:t>
          </a:r>
        </a:p>
      </xdr:txBody>
    </xdr:sp>
    <xdr:clientData/>
  </xdr:twoCellAnchor>
  <xdr:twoCellAnchor>
    <xdr:from>
      <xdr:col>1</xdr:col>
      <xdr:colOff>0</xdr:colOff>
      <xdr:row>415</xdr:row>
      <xdr:rowOff>104775</xdr:rowOff>
    </xdr:from>
    <xdr:to>
      <xdr:col>7</xdr:col>
      <xdr:colOff>257175</xdr:colOff>
      <xdr:row>417</xdr:row>
      <xdr:rowOff>142875</xdr:rowOff>
    </xdr:to>
    <xdr:sp>
      <xdr:nvSpPr>
        <xdr:cNvPr id="18" name="Text Box 19"/>
        <xdr:cNvSpPr txBox="1">
          <a:spLocks noChangeArrowheads="1"/>
        </xdr:cNvSpPr>
      </xdr:nvSpPr>
      <xdr:spPr>
        <a:xfrm>
          <a:off x="180975" y="68256150"/>
          <a:ext cx="4305300" cy="361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Arengutasemele vastava varieeruva, spontaanse, usutava mängu puudumine.</a:t>
          </a:r>
        </a:p>
      </xdr:txBody>
    </xdr:sp>
    <xdr:clientData/>
  </xdr:twoCellAnchor>
  <xdr:twoCellAnchor>
    <xdr:from>
      <xdr:col>1</xdr:col>
      <xdr:colOff>0</xdr:colOff>
      <xdr:row>433</xdr:row>
      <xdr:rowOff>104775</xdr:rowOff>
    </xdr:from>
    <xdr:to>
      <xdr:col>7</xdr:col>
      <xdr:colOff>733425</xdr:colOff>
      <xdr:row>436</xdr:row>
      <xdr:rowOff>76200</xdr:rowOff>
    </xdr:to>
    <xdr:sp>
      <xdr:nvSpPr>
        <xdr:cNvPr id="19" name="Text Box 20"/>
        <xdr:cNvSpPr txBox="1">
          <a:spLocks noChangeArrowheads="1"/>
        </xdr:cNvSpPr>
      </xdr:nvSpPr>
      <xdr:spPr>
        <a:xfrm>
          <a:off x="180975" y="71170800"/>
          <a:ext cx="4781550" cy="4572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  Võimetus jutustada, kirjutada või luua spontaanset, ilma süsteemita ja plagiaadita ilukirjandust.
</a:t>
          </a:r>
        </a:p>
      </xdr:txBody>
    </xdr:sp>
    <xdr:clientData/>
  </xdr:twoCellAnchor>
  <xdr:twoCellAnchor>
    <xdr:from>
      <xdr:col>1</xdr:col>
      <xdr:colOff>0</xdr:colOff>
      <xdr:row>449</xdr:row>
      <xdr:rowOff>104775</xdr:rowOff>
    </xdr:from>
    <xdr:to>
      <xdr:col>7</xdr:col>
      <xdr:colOff>257175</xdr:colOff>
      <xdr:row>453</xdr:row>
      <xdr:rowOff>0</xdr:rowOff>
    </xdr:to>
    <xdr:sp>
      <xdr:nvSpPr>
        <xdr:cNvPr id="20" name="Text Box 21"/>
        <xdr:cNvSpPr txBox="1">
          <a:spLocks noChangeArrowheads="1"/>
        </xdr:cNvSpPr>
      </xdr:nvSpPr>
      <xdr:spPr>
        <a:xfrm>
          <a:off x="180975" y="73761600"/>
          <a:ext cx="4305300" cy="5429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Kas ei huvitu arengutasemele sobivalt kirjandusest (raamatud, näidendid) või piirdub huvi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kirjanduse võimaliku faktilise baasiga (nt ajalugu, teaduslik fantastika, filmide tehnilised aspektid).
</a:t>
          </a:r>
        </a:p>
      </xdr:txBody>
    </xdr:sp>
    <xdr:clientData/>
  </xdr:twoCellAnchor>
  <xdr:twoCellAnchor>
    <xdr:from>
      <xdr:col>1</xdr:col>
      <xdr:colOff>19050</xdr:colOff>
      <xdr:row>466</xdr:row>
      <xdr:rowOff>114300</xdr:rowOff>
    </xdr:from>
    <xdr:to>
      <xdr:col>10</xdr:col>
      <xdr:colOff>0</xdr:colOff>
      <xdr:row>469</xdr:row>
      <xdr:rowOff>19050</xdr:rowOff>
    </xdr:to>
    <xdr:sp>
      <xdr:nvSpPr>
        <xdr:cNvPr id="21" name="Text Box 24"/>
        <xdr:cNvSpPr txBox="1">
          <a:spLocks noChangeArrowheads="1"/>
        </xdr:cNvSpPr>
      </xdr:nvSpPr>
      <xdr:spPr>
        <a:xfrm>
          <a:off x="200025" y="76523850"/>
          <a:ext cx="5534025" cy="39052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*E. Pidurdumine või ebanormaalne funktsioneerimine ilmnevad kõigis valdkondades A-D kogu arengu jooksul.</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474</xdr:row>
      <xdr:rowOff>57150</xdr:rowOff>
    </xdr:from>
    <xdr:to>
      <xdr:col>10</xdr:col>
      <xdr:colOff>0</xdr:colOff>
      <xdr:row>476</xdr:row>
      <xdr:rowOff>95250</xdr:rowOff>
    </xdr:to>
    <xdr:sp>
      <xdr:nvSpPr>
        <xdr:cNvPr id="22" name="Text Box 25"/>
        <xdr:cNvSpPr txBox="1">
          <a:spLocks noChangeArrowheads="1"/>
        </xdr:cNvSpPr>
      </xdr:nvSpPr>
      <xdr:spPr>
        <a:xfrm>
          <a:off x="180975" y="77762100"/>
          <a:ext cx="5553075" cy="36195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 Häire põhjustab kliiniliselt märkimisväärset funktsioneerimise halvenemist sotsiaalses, tööalases või muudes olulistes valdkondades.
</a:t>
          </a:r>
        </a:p>
      </xdr:txBody>
    </xdr:sp>
    <xdr:clientData/>
  </xdr:twoCellAnchor>
  <xdr:twoCellAnchor>
    <xdr:from>
      <xdr:col>1</xdr:col>
      <xdr:colOff>0</xdr:colOff>
      <xdr:row>481</xdr:row>
      <xdr:rowOff>57150</xdr:rowOff>
    </xdr:from>
    <xdr:to>
      <xdr:col>10</xdr:col>
      <xdr:colOff>0</xdr:colOff>
      <xdr:row>483</xdr:row>
      <xdr:rowOff>95250</xdr:rowOff>
    </xdr:to>
    <xdr:sp>
      <xdr:nvSpPr>
        <xdr:cNvPr id="23" name="Text Box 26"/>
        <xdr:cNvSpPr txBox="1">
          <a:spLocks noChangeArrowheads="1"/>
        </xdr:cNvSpPr>
      </xdr:nvSpPr>
      <xdr:spPr>
        <a:xfrm>
          <a:off x="180975" y="79390875"/>
          <a:ext cx="5553075" cy="36195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G. Puudub kliiniliselt märkimisväärne kõne arengu pidurdus (nt üksikud sõnad tulevad kasutusse 2. eluaastaks, kommunikatiivsed fraasid 3. eluaastaks).</a:t>
          </a:r>
        </a:p>
      </xdr:txBody>
    </xdr:sp>
    <xdr:clientData/>
  </xdr:twoCellAnchor>
  <xdr:twoCellAnchor>
    <xdr:from>
      <xdr:col>1</xdr:col>
      <xdr:colOff>0</xdr:colOff>
      <xdr:row>489</xdr:row>
      <xdr:rowOff>28575</xdr:rowOff>
    </xdr:from>
    <xdr:to>
      <xdr:col>10</xdr:col>
      <xdr:colOff>0</xdr:colOff>
      <xdr:row>492</xdr:row>
      <xdr:rowOff>76200</xdr:rowOff>
    </xdr:to>
    <xdr:sp>
      <xdr:nvSpPr>
        <xdr:cNvPr id="24" name="Text Box 27"/>
        <xdr:cNvSpPr txBox="1">
          <a:spLocks noChangeArrowheads="1"/>
        </xdr:cNvSpPr>
      </xdr:nvSpPr>
      <xdr:spPr>
        <a:xfrm>
          <a:off x="180975" y="80657700"/>
          <a:ext cx="5553075" cy="5334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H. </a:t>
          </a:r>
          <a:r>
            <a:rPr lang="en-US" cap="none" sz="1000" b="1" i="0" u="none" baseline="0">
              <a:solidFill>
                <a:srgbClr val="000000"/>
              </a:solidFill>
              <a:latin typeface="Arial"/>
              <a:ea typeface="Arial"/>
              <a:cs typeface="Arial"/>
            </a:rPr>
            <a:t>P</a:t>
          </a:r>
          <a:r>
            <a:rPr lang="en-US" cap="none" sz="1000" b="1" i="0" u="none" baseline="0">
              <a:solidFill>
                <a:srgbClr val="000000"/>
              </a:solidFill>
              <a:latin typeface="Arial"/>
              <a:ea typeface="Arial"/>
              <a:cs typeface="Arial"/>
            </a:rPr>
            <a:t>uudub kliiniliselt märkimisväärne pidurdus kognitiivsete võimete arengu või eale vastavate eneseteenindusoskuste, adaptiivse käitumise osas (v.a. sotsiaalne interaktsioon või oskused, mis on seotud sotsiaalse teadlikkusega nt. personaalne hügieen).
</a:t>
          </a:r>
        </a:p>
      </xdr:txBody>
    </xdr:sp>
    <xdr:clientData/>
  </xdr:twoCellAnchor>
  <xdr:twoCellAnchor>
    <xdr:from>
      <xdr:col>1</xdr:col>
      <xdr:colOff>0</xdr:colOff>
      <xdr:row>498</xdr:row>
      <xdr:rowOff>57150</xdr:rowOff>
    </xdr:from>
    <xdr:to>
      <xdr:col>11</xdr:col>
      <xdr:colOff>66675</xdr:colOff>
      <xdr:row>500</xdr:row>
      <xdr:rowOff>76200</xdr:rowOff>
    </xdr:to>
    <xdr:sp>
      <xdr:nvSpPr>
        <xdr:cNvPr id="25" name="Text Box 28"/>
        <xdr:cNvSpPr txBox="1">
          <a:spLocks noChangeArrowheads="1"/>
        </xdr:cNvSpPr>
      </xdr:nvSpPr>
      <xdr:spPr>
        <a:xfrm>
          <a:off x="180975" y="82143600"/>
          <a:ext cx="5819775" cy="3429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I. K</a:t>
          </a:r>
          <a:r>
            <a:rPr lang="en-US" cap="none" sz="1000" b="1" i="0" u="none" baseline="0">
              <a:solidFill>
                <a:srgbClr val="000000"/>
              </a:solidFill>
              <a:latin typeface="Arial"/>
              <a:ea typeface="Arial"/>
              <a:cs typeface="Arial"/>
            </a:rPr>
            <a:t>riteeriumid ei vasta mõnele muule spetsiifilisele pervasiivse arengu häirele või </a:t>
          </a:r>
          <a:r>
            <a:rPr lang="en-US" cap="none" sz="1000" b="1" i="0" u="none" baseline="0">
              <a:solidFill>
                <a:srgbClr val="000000"/>
              </a:solidFill>
              <a:latin typeface="Arial"/>
              <a:ea typeface="Arial"/>
              <a:cs typeface="Arial"/>
            </a:rPr>
            <a:t>skisofreeniale.</a:t>
          </a:r>
        </a:p>
      </xdr:txBody>
    </xdr:sp>
    <xdr:clientData/>
  </xdr:twoCellAnchor>
  <xdr:twoCellAnchor>
    <xdr:from>
      <xdr:col>1</xdr:col>
      <xdr:colOff>76200</xdr:colOff>
      <xdr:row>52</xdr:row>
      <xdr:rowOff>76200</xdr:rowOff>
    </xdr:from>
    <xdr:to>
      <xdr:col>9</xdr:col>
      <xdr:colOff>295275</xdr:colOff>
      <xdr:row>57</xdr:row>
      <xdr:rowOff>66675</xdr:rowOff>
    </xdr:to>
    <xdr:sp>
      <xdr:nvSpPr>
        <xdr:cNvPr id="26" name="Text Box 29"/>
        <xdr:cNvSpPr txBox="1">
          <a:spLocks noChangeArrowheads="1"/>
        </xdr:cNvSpPr>
      </xdr:nvSpPr>
      <xdr:spPr>
        <a:xfrm>
          <a:off x="257175" y="8534400"/>
          <a:ext cx="5391150" cy="4762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Viide: Baron-Cohen, S., Wheelwright, S., et al (2001)  The Autism-Spectrum Quotient: a new instrument for screening AS and HFA in adults of normal intelligence. </a:t>
          </a:r>
          <a:r>
            <a:rPr lang="en-US" cap="none" sz="800" b="0" i="1" u="none" baseline="0">
              <a:solidFill>
                <a:srgbClr val="000000"/>
              </a:solidFill>
              <a:latin typeface="Arial"/>
              <a:ea typeface="Arial"/>
              <a:cs typeface="Arial"/>
            </a:rPr>
            <a:t>Journal of Autism and Developmental Disorders, 31, 5-17</a:t>
          </a:r>
          <a:r>
            <a:rPr lang="en-US" cap="none" sz="800" b="0" i="0" u="none" baseline="0">
              <a:solidFill>
                <a:srgbClr val="000000"/>
              </a:solidFill>
              <a:latin typeface="Arial"/>
              <a:ea typeface="Arial"/>
              <a:cs typeface="Arial"/>
            </a:rPr>
            <a:t>
</a:t>
          </a:r>
        </a:p>
      </xdr:txBody>
    </xdr:sp>
    <xdr:clientData/>
  </xdr:twoCellAnchor>
  <xdr:twoCellAnchor>
    <xdr:from>
      <xdr:col>1</xdr:col>
      <xdr:colOff>76200</xdr:colOff>
      <xdr:row>60</xdr:row>
      <xdr:rowOff>66675</xdr:rowOff>
    </xdr:from>
    <xdr:to>
      <xdr:col>9</xdr:col>
      <xdr:colOff>0</xdr:colOff>
      <xdr:row>62</xdr:row>
      <xdr:rowOff>142875</xdr:rowOff>
    </xdr:to>
    <xdr:sp>
      <xdr:nvSpPr>
        <xdr:cNvPr id="27" name="Text Box 30"/>
        <xdr:cNvSpPr txBox="1">
          <a:spLocks noChangeArrowheads="1"/>
        </xdr:cNvSpPr>
      </xdr:nvSpPr>
      <xdr:spPr>
        <a:xfrm>
          <a:off x="257175" y="9496425"/>
          <a:ext cx="5095875" cy="4000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Viide: Baron-Cohen, S, &amp; Wheelwright, S, (2004) The Empathy Quotient (EQ). An investigation of adults with Asperger Syndrome or High Functioning Autism, and normal sex differences.  </a:t>
          </a:r>
          <a:r>
            <a:rPr lang="en-US" cap="none" sz="800" b="0" i="1" u="none" baseline="0">
              <a:solidFill>
                <a:srgbClr val="000000"/>
              </a:solidFill>
              <a:latin typeface="Arial"/>
              <a:ea typeface="Arial"/>
              <a:cs typeface="Arial"/>
            </a:rPr>
            <a:t>Journal of Autism and Developmental Disorders, 34, 163-175</a:t>
          </a:r>
        </a:p>
      </xdr:txBody>
    </xdr:sp>
    <xdr:clientData/>
  </xdr:twoCellAnchor>
  <xdr:oneCellAnchor>
    <xdr:from>
      <xdr:col>1</xdr:col>
      <xdr:colOff>0</xdr:colOff>
      <xdr:row>1</xdr:row>
      <xdr:rowOff>0</xdr:rowOff>
    </xdr:from>
    <xdr:ext cx="5476875" cy="4324350"/>
    <xdr:sp>
      <xdr:nvSpPr>
        <xdr:cNvPr id="28" name="Text Box 33"/>
        <xdr:cNvSpPr txBox="1">
          <a:spLocks noChangeArrowheads="1"/>
        </xdr:cNvSpPr>
      </xdr:nvSpPr>
      <xdr:spPr>
        <a:xfrm>
          <a:off x="180975" y="161925"/>
          <a:ext cx="5476875" cy="4324350"/>
        </a:xfrm>
        <a:prstGeom prst="rect">
          <a:avLst/>
        </a:prstGeom>
        <a:no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AAA TÄITMISE INSTRUKTSIOONID
</a:t>
          </a:r>
          <a:r>
            <a:rPr lang="en-US" cap="none" sz="1000" b="0" i="0" u="none" baseline="0">
              <a:solidFill>
                <a:srgbClr val="000000"/>
              </a:solidFill>
              <a:latin typeface="Arial"/>
              <a:ea typeface="Arial"/>
              <a:cs typeface="Arial"/>
            </a:rPr>
            <a:t>Kirjuta patsiendi andmete</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kasti nimi, sugu, sünniaeg ja patsiendiga kohtumise aeg. Lünkades juba olemasoleva teksti võib kustutada. Patsiendi vanus arvutatakse automaatselt ja näidatakse aastates (nt. 20,5 tähendab 20 aastat ja 6 kuud). Patsiendi nimi ei pruugi lünka mahtuda</a:t>
          </a:r>
          <a:r>
            <a:rPr lang="en-US" cap="none" sz="1000" b="0" i="0" u="none" baseline="0">
              <a:solidFill>
                <a:srgbClr val="000000"/>
              </a:solidFill>
              <a:latin typeface="Arial"/>
              <a:ea typeface="Arial"/>
              <a:cs typeface="Arial"/>
            </a:rPr>
            <a:t> ja see ei ole ka oluline.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Vali AQ, EQ ja RQ lehed tabelimärkidelt akna alumisel ribal ja sisesta andmed küsimustikesse.
</a:t>
          </a:r>
          <a:r>
            <a:rPr lang="en-US" cap="none" sz="1000" b="0" i="0" u="none" baseline="0">
              <a:solidFill>
                <a:srgbClr val="000000"/>
              </a:solidFill>
              <a:latin typeface="Arial"/>
              <a:ea typeface="Arial"/>
              <a:cs typeface="Arial"/>
            </a:rPr>
            <a:t>NB! Puuduvate vastuste mõju süstemaatilist uurimist ei ole läbi viidud. Sellepärast tuleb igal klinitsistil endal otsustada, kui suurt hulka puuduvaid vastuseid ta lubab, siiski ei tohiks see arv olla üle 5 iga küsimustiku  kohta. Puuduvate vastuste skoorimisele lähenetakse konservatiivselt. Vastajalt eeldatakse, et ta on andnud mitte-AS vastuse, nii et  AQ -s saab ta 0 punkti ja EQ -s 1 punkti.
</a:t>
          </a:r>
          <a:r>
            <a:rPr lang="en-US" cap="none" sz="1000" b="0" i="0" u="none" baseline="0">
              <a:solidFill>
                <a:srgbClr val="000000"/>
              </a:solidFill>
              <a:latin typeface="Arial"/>
              <a:ea typeface="Arial"/>
              <a:cs typeface="Arial"/>
            </a:rPr>
            <a:t>Kui punktid sisestatakse AQ ja EQ lehtedele, siis tulemused muutuvad nähtavaks AAA pealehe ülemises osas vastavates ruutudes.
</a:t>
          </a:r>
          <a:r>
            <a:rPr lang="en-US" cap="none" sz="1000" b="0" i="0" u="none" baseline="0">
              <a:solidFill>
                <a:srgbClr val="000000"/>
              </a:solidFill>
              <a:latin typeface="Arial"/>
              <a:ea typeface="Arial"/>
              <a:cs typeface="Arial"/>
            </a:rPr>
            <a:t>Kui oled vajalikud andmed sisestanud, saad vajutada allpool olevale nupule (Kinnita andmed), et lukustada sissepääs küsimustike lehtedele, kuid lubada normaalselt toimetada AAA kaste.
</a:t>
          </a:r>
          <a:r>
            <a:rPr lang="en-US" cap="none" sz="1000" b="0" i="0" u="none" baseline="0">
              <a:solidFill>
                <a:srgbClr val="000000"/>
              </a:solidFill>
              <a:latin typeface="Arial"/>
              <a:ea typeface="Arial"/>
              <a:cs typeface="Arial"/>
            </a:rPr>
            <a:t>Salvesta kliinilised andmed uue failina. On olemas kohad, kuhu kirjutada lisaks näiteid, kuidas sümptomid patsiendi puhul avaldusid kliinilise intervjuu ajal. Need näited saab lisada elektroonilisse aruandesse.
</a:t>
          </a:r>
        </a:p>
      </xdr:txBody>
    </xdr:sp>
    <xdr:clientData/>
  </xdr:oneCellAnchor>
  <xdr:twoCellAnchor>
    <xdr:from>
      <xdr:col>1</xdr:col>
      <xdr:colOff>171450</xdr:colOff>
      <xdr:row>93</xdr:row>
      <xdr:rowOff>19050</xdr:rowOff>
    </xdr:from>
    <xdr:to>
      <xdr:col>9</xdr:col>
      <xdr:colOff>219075</xdr:colOff>
      <xdr:row>118</xdr:row>
      <xdr:rowOff>57150</xdr:rowOff>
    </xdr:to>
    <xdr:sp>
      <xdr:nvSpPr>
        <xdr:cNvPr id="29" name="Text Box 34"/>
        <xdr:cNvSpPr txBox="1">
          <a:spLocks noChangeArrowheads="1"/>
        </xdr:cNvSpPr>
      </xdr:nvSpPr>
      <xdr:spPr>
        <a:xfrm>
          <a:off x="352425" y="15144750"/>
          <a:ext cx="5219700" cy="468630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See on arvutis kasutamiseks loodud kliiniline aruanne, kavandatud Baron-Coheni ja Wheelwrighti (2000) ning uuendatud Bradley (2011) poolt, mis on elektrooniliselt seotud AQ, EQ ja RQ* sõelküsimustikega (vaata viiteid ülevalt) näidates, missuguste punktidega on patsient AQ ja EQ küsimustikes nõustunud.
</a:t>
          </a:r>
          <a:r>
            <a:rPr lang="en-US" cap="none" sz="1000" b="0" i="0" u="none" baseline="0">
              <a:solidFill>
                <a:srgbClr val="000000"/>
              </a:solidFill>
              <a:latin typeface="Arial"/>
              <a:ea typeface="Arial"/>
              <a:cs typeface="Arial"/>
            </a:rPr>
            <a:t>AAA töötati välja CLASS (Cambridge Lifespan Syndrome Service) kliinikus, mis varustab spetsialiste diagnostilise hindamise vahenditega. Kliinilise intervjuu ajal me kontrollime Aspergeri sündroomi  (AS) või hästifunktsioneeriva autismi  (HFA) diagnoosi sümptomite olemasolu ja samuti uurime, kas AQ ja EQ on kehtivalt täidetud.
</a:t>
          </a:r>
          <a:r>
            <a:rPr lang="en-US" cap="none" sz="1000" b="0" i="0" u="none" baseline="0">
              <a:solidFill>
                <a:srgbClr val="000000"/>
              </a:solidFill>
              <a:latin typeface="Arial"/>
              <a:ea typeface="Arial"/>
              <a:cs typeface="Arial"/>
            </a:rPr>
            <a:t>Ülaltoodud kriteeriumid on CLASS kriteeriumid, mis on rangemad kui rahvusvaheliselt soovitatud juhises DSM-IV. Seega, igaüks, kes täidab CLASS kriteeriumid, täidaks ka DSM-IV kriteeriumid.
</a:t>
          </a:r>
          <a:r>
            <a:rPr lang="en-US" cap="none" sz="1000" b="0" i="0" u="none" baseline="0">
              <a:solidFill>
                <a:srgbClr val="000000"/>
              </a:solidFill>
              <a:latin typeface="Arial"/>
              <a:ea typeface="Arial"/>
              <a:cs typeface="Arial"/>
            </a:rPr>
            <a:t>DSM-IV kriteeriumite järgi peab AS patsiendil olema ainult 2 või enam sümptomit sektsioonist A ja 1 või rohkem sümptomit sektsioonist B ning tingimused sektsioonides F – I täidetud. CLASS-is sisalduvad sümptomid, mis ei ole DSM-IV osad, on märgitud tärniga.
</a:t>
          </a:r>
          <a:r>
            <a:rPr lang="en-US" cap="none" sz="1000" b="0" i="0" u="none" baseline="0">
              <a:solidFill>
                <a:srgbClr val="000000"/>
              </a:solidFill>
              <a:latin typeface="Arial"/>
              <a:ea typeface="Arial"/>
              <a:cs typeface="Arial"/>
            </a:rPr>
            <a:t>Sektsioonide C ja D sümptomid ei ole DSM-IV AS diagnoosiks nõutud. Siiski, kuigi need pole tärniga märgitud, on need autistlike häirete diagnoosi osa DSM-IV-s.
</a:t>
          </a:r>
          <a:r>
            <a:rPr lang="en-US" cap="none" sz="1000" b="0" i="0" u="none" baseline="0">
              <a:solidFill>
                <a:srgbClr val="000000"/>
              </a:solidFill>
              <a:latin typeface="Arial"/>
              <a:ea typeface="Arial"/>
              <a:cs typeface="Arial"/>
            </a:rPr>
            <a:t>* RQ on Lapseea Autismi Spektri Testi (CAST) adapteeritud vorm, mille kasulikkust täiskasvanute populatsiooni retrospektiivsel uurimisel ei ole veel formaalselt hinnatud. Äralõikepunkt võetakse lastega tehtud uurimusest, mis on esitatud viites ülal.
</a:t>
          </a:r>
          <a:r>
            <a:rPr lang="en-US" cap="none" sz="1000" b="0" i="0" u="none" baseline="0">
              <a:solidFill>
                <a:srgbClr val="000000"/>
              </a:solidFill>
              <a:latin typeface="Arial"/>
              <a:ea typeface="Arial"/>
              <a:cs typeface="Arial"/>
            </a:rPr>
            <a:t>
</a:t>
          </a:r>
        </a:p>
      </xdr:txBody>
    </xdr:sp>
    <xdr:clientData/>
  </xdr:twoCellAnchor>
  <xdr:twoCellAnchor>
    <xdr:from>
      <xdr:col>1</xdr:col>
      <xdr:colOff>114300</xdr:colOff>
      <xdr:row>66</xdr:row>
      <xdr:rowOff>142875</xdr:rowOff>
    </xdr:from>
    <xdr:to>
      <xdr:col>9</xdr:col>
      <xdr:colOff>180975</xdr:colOff>
      <xdr:row>68</xdr:row>
      <xdr:rowOff>114300</xdr:rowOff>
    </xdr:to>
    <xdr:sp>
      <xdr:nvSpPr>
        <xdr:cNvPr id="30" name="Text Box 37"/>
        <xdr:cNvSpPr txBox="1">
          <a:spLocks noChangeArrowheads="1"/>
        </xdr:cNvSpPr>
      </xdr:nvSpPr>
      <xdr:spPr>
        <a:xfrm>
          <a:off x="295275" y="10382250"/>
          <a:ext cx="5238750" cy="295275"/>
        </a:xfrm>
        <a:prstGeom prst="rect">
          <a:avLst/>
        </a:prstGeom>
        <a:solidFill>
          <a:srgbClr val="FFFFFF">
            <a:alpha val="0"/>
          </a:srgbClr>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Viide: Scott, F., Baron-Cohen, S., Bolton, P., Brayne, C. (2002) The CAST (Childhood Asperger Syndrome Test): Preliminary development of a UK screen for mainstream primary-school age children. </a:t>
          </a:r>
          <a:r>
            <a:rPr lang="en-US" cap="none" sz="800" b="0" i="1" u="none" baseline="0">
              <a:solidFill>
                <a:srgbClr val="000000"/>
              </a:solidFill>
              <a:latin typeface="Arial"/>
              <a:ea typeface="Arial"/>
              <a:cs typeface="Arial"/>
            </a:rPr>
            <a:t>Autism 6(1), 9-31</a:t>
          </a:r>
          <a:r>
            <a:rPr lang="en-US" cap="none" sz="800" b="0" i="0" u="none" baseline="0">
              <a:solidFill>
                <a:srgbClr val="000000"/>
              </a:solidFill>
              <a:latin typeface="Arial"/>
              <a:ea typeface="Arial"/>
              <a:cs typeface="Arial"/>
            </a:rPr>
            <a:t>
</a:t>
          </a:r>
        </a:p>
      </xdr:txBody>
    </xdr:sp>
    <xdr:clientData/>
  </xdr:twoCellAnchor>
  <xdr:twoCellAnchor>
    <xdr:from>
      <xdr:col>1</xdr:col>
      <xdr:colOff>95250</xdr:colOff>
      <xdr:row>60</xdr:row>
      <xdr:rowOff>19050</xdr:rowOff>
    </xdr:from>
    <xdr:to>
      <xdr:col>8</xdr:col>
      <xdr:colOff>333375</xdr:colOff>
      <xdr:row>62</xdr:row>
      <xdr:rowOff>152400</xdr:rowOff>
    </xdr:to>
    <xdr:sp>
      <xdr:nvSpPr>
        <xdr:cNvPr id="31" name="Text Box 30"/>
        <xdr:cNvSpPr txBox="1">
          <a:spLocks noChangeArrowheads="1"/>
        </xdr:cNvSpPr>
      </xdr:nvSpPr>
      <xdr:spPr>
        <a:xfrm>
          <a:off x="276225" y="9448800"/>
          <a:ext cx="5067300" cy="4572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Viide: Baron-Cohen, S, &amp; Wheelwright, S, (2004) The Empathy Quotient (EQ). An investigation of adults with Asperger Syndrome or High Functioning Autism, and normal sex differences.  </a:t>
          </a:r>
          <a:r>
            <a:rPr lang="en-US" cap="none" sz="800" b="0" i="1" u="none" baseline="0">
              <a:solidFill>
                <a:srgbClr val="000000"/>
              </a:solidFill>
              <a:latin typeface="Arial"/>
              <a:ea typeface="Arial"/>
              <a:cs typeface="Arial"/>
            </a:rPr>
            <a:t>Journal of Autism and Developmental Disorders, 34, 163-175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36:W518"/>
  <sheetViews>
    <sheetView tabSelected="1" zoomScalePageLayoutView="0" workbookViewId="0" topLeftCell="A1">
      <selection activeCell="BO84" sqref="BO84"/>
    </sheetView>
  </sheetViews>
  <sheetFormatPr defaultColWidth="8.8515625" defaultRowHeight="12.75"/>
  <cols>
    <col min="1" max="1" width="2.7109375" style="14" customWidth="1"/>
    <col min="2" max="2" width="15.421875" style="14" customWidth="1"/>
    <col min="3" max="3" width="13.421875" style="14" bestFit="1" customWidth="1"/>
    <col min="4" max="4" width="22.140625" style="14" bestFit="1" customWidth="1"/>
    <col min="5" max="5" width="3.00390625" style="14" customWidth="1"/>
    <col min="6" max="6" width="3.7109375" style="14" customWidth="1"/>
    <col min="7" max="7" width="3.00390625" style="14" customWidth="1"/>
    <col min="8" max="8" width="11.7109375" style="14" customWidth="1"/>
    <col min="9" max="9" width="5.140625" style="14" customWidth="1"/>
    <col min="10" max="10" width="5.7109375" style="14" customWidth="1"/>
    <col min="11" max="64" width="3.00390625" style="14" customWidth="1"/>
    <col min="65" max="16384" width="8.8515625" style="14"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36" ht="12.75">
      <c r="B36" s="13"/>
    </row>
    <row r="37" ht="12.75"/>
    <row r="38" ht="12.75"/>
    <row r="40" spans="2:10" ht="18" customHeight="1">
      <c r="B40" s="15" t="s">
        <v>227</v>
      </c>
      <c r="C40" s="16"/>
      <c r="D40" s="16"/>
      <c r="E40" s="16"/>
      <c r="F40" s="16"/>
      <c r="G40" s="16"/>
      <c r="H40" s="16"/>
      <c r="I40" s="16"/>
      <c r="J40" s="17"/>
    </row>
    <row r="41" spans="2:10" ht="6" customHeight="1">
      <c r="B41" s="18"/>
      <c r="C41" s="19"/>
      <c r="D41" s="19"/>
      <c r="E41" s="19"/>
      <c r="F41" s="19"/>
      <c r="G41" s="19"/>
      <c r="H41" s="19"/>
      <c r="I41" s="19"/>
      <c r="J41" s="20"/>
    </row>
    <row r="42" spans="2:10" ht="12.75">
      <c r="B42" s="21" t="s">
        <v>176</v>
      </c>
      <c r="C42" s="22" t="s">
        <v>5</v>
      </c>
      <c r="D42" s="19"/>
      <c r="E42" s="19"/>
      <c r="F42" s="19"/>
      <c r="G42" s="19"/>
      <c r="H42" s="19"/>
      <c r="I42" s="19"/>
      <c r="J42" s="20"/>
    </row>
    <row r="43" spans="2:10" ht="12.75">
      <c r="B43" s="21" t="s">
        <v>177</v>
      </c>
      <c r="C43" s="85" t="s">
        <v>181</v>
      </c>
      <c r="D43" s="19"/>
      <c r="E43" s="19"/>
      <c r="F43" s="19"/>
      <c r="G43" s="19"/>
      <c r="H43" s="19"/>
      <c r="I43" s="19"/>
      <c r="J43" s="20"/>
    </row>
    <row r="44" spans="2:10" ht="12.75">
      <c r="B44" s="21" t="s">
        <v>178</v>
      </c>
      <c r="C44" s="86" t="s">
        <v>182</v>
      </c>
      <c r="D44" s="19"/>
      <c r="E44" s="19"/>
      <c r="F44" s="19"/>
      <c r="G44" s="19"/>
      <c r="H44" s="19"/>
      <c r="I44" s="19"/>
      <c r="J44" s="20"/>
    </row>
    <row r="45" spans="2:10" ht="12.75">
      <c r="B45" s="21" t="s">
        <v>179</v>
      </c>
      <c r="C45" s="86" t="s">
        <v>182</v>
      </c>
      <c r="D45" s="19"/>
      <c r="E45" s="19"/>
      <c r="F45" s="19"/>
      <c r="G45" s="19"/>
      <c r="H45" s="19"/>
      <c r="I45" s="19"/>
      <c r="J45" s="20"/>
    </row>
    <row r="46" spans="2:10" ht="18.75" customHeight="1">
      <c r="B46" s="23" t="s">
        <v>180</v>
      </c>
      <c r="C46" s="24" t="e">
        <f>(C45-C44)/365.25</f>
        <v>#VALUE!</v>
      </c>
      <c r="D46" s="25"/>
      <c r="E46" s="25"/>
      <c r="F46" s="25"/>
      <c r="G46" s="25"/>
      <c r="H46" s="25"/>
      <c r="I46" s="25"/>
      <c r="J46" s="26"/>
    </row>
    <row r="47" spans="2:10" ht="12.75" customHeight="1">
      <c r="B47" s="27"/>
      <c r="C47" s="28"/>
      <c r="D47" s="19"/>
      <c r="E47" s="19"/>
      <c r="F47" s="19"/>
      <c r="G47" s="19"/>
      <c r="H47" s="19"/>
      <c r="I47" s="19"/>
      <c r="J47" s="19"/>
    </row>
    <row r="49" spans="2:10" ht="18" customHeight="1">
      <c r="B49" s="15" t="s">
        <v>230</v>
      </c>
      <c r="C49" s="16"/>
      <c r="D49" s="16"/>
      <c r="E49" s="16"/>
      <c r="F49" s="16"/>
      <c r="G49" s="16"/>
      <c r="H49" s="16"/>
      <c r="I49" s="16"/>
      <c r="J49" s="17"/>
    </row>
    <row r="50" spans="2:10" ht="6" customHeight="1">
      <c r="B50" s="18"/>
      <c r="C50" s="19"/>
      <c r="D50" s="19"/>
      <c r="E50" s="19"/>
      <c r="F50" s="19"/>
      <c r="G50" s="19"/>
      <c r="H50" s="19"/>
      <c r="I50" s="19"/>
      <c r="J50" s="20"/>
    </row>
    <row r="51" spans="2:10" ht="12.75">
      <c r="B51" s="21" t="s">
        <v>228</v>
      </c>
      <c r="C51" s="19"/>
      <c r="D51" s="19"/>
      <c r="E51" s="19"/>
      <c r="F51" s="76">
        <f>AQ_TOTAL</f>
      </c>
      <c r="G51" s="19"/>
      <c r="H51" s="87" t="s">
        <v>183</v>
      </c>
      <c r="I51" s="81">
        <f>AQ_INV</f>
        <v>50</v>
      </c>
      <c r="J51" s="20"/>
    </row>
    <row r="52" spans="2:10" ht="12.75">
      <c r="B52" s="30" t="s">
        <v>185</v>
      </c>
      <c r="C52" s="19"/>
      <c r="D52" s="19"/>
      <c r="E52" s="19"/>
      <c r="F52" s="19"/>
      <c r="G52" s="19"/>
      <c r="H52" s="19"/>
      <c r="I52" s="19"/>
      <c r="J52" s="20"/>
    </row>
    <row r="53" spans="2:10" ht="12.75">
      <c r="B53" s="31"/>
      <c r="C53" s="19"/>
      <c r="D53" s="19"/>
      <c r="E53" s="19"/>
      <c r="F53" s="19"/>
      <c r="G53" s="19"/>
      <c r="H53" s="19"/>
      <c r="I53" s="19"/>
      <c r="J53" s="20"/>
    </row>
    <row r="54" spans="2:10" ht="12.75">
      <c r="B54" s="32"/>
      <c r="C54" s="19"/>
      <c r="D54" s="19"/>
      <c r="E54" s="19"/>
      <c r="F54" s="19"/>
      <c r="G54" s="19"/>
      <c r="H54" s="19"/>
      <c r="I54" s="19"/>
      <c r="J54" s="20"/>
    </row>
    <row r="55" spans="2:10" ht="12.75">
      <c r="B55" s="32"/>
      <c r="C55" s="19"/>
      <c r="D55" s="19"/>
      <c r="E55" s="19"/>
      <c r="F55" s="19"/>
      <c r="G55" s="19"/>
      <c r="H55" s="19"/>
      <c r="I55" s="19"/>
      <c r="J55" s="20"/>
    </row>
    <row r="56" spans="2:10" ht="12.75" hidden="1">
      <c r="B56" s="32"/>
      <c r="C56" s="19"/>
      <c r="D56" s="19" t="s">
        <v>25</v>
      </c>
      <c r="E56" s="19"/>
      <c r="F56" s="19">
        <f>AQ_INV</f>
        <v>50</v>
      </c>
      <c r="G56" s="19"/>
      <c r="H56" s="19"/>
      <c r="I56" s="19"/>
      <c r="J56" s="20"/>
    </row>
    <row r="57" spans="2:10" ht="12.75" hidden="1">
      <c r="B57" s="32"/>
      <c r="C57" s="19"/>
      <c r="D57" s="19"/>
      <c r="E57" s="19"/>
      <c r="F57" s="19"/>
      <c r="G57" s="19"/>
      <c r="H57" s="19"/>
      <c r="I57" s="19"/>
      <c r="J57" s="20"/>
    </row>
    <row r="58" spans="2:10" ht="12.75">
      <c r="B58" s="32"/>
      <c r="C58" s="19"/>
      <c r="D58" s="19"/>
      <c r="E58" s="19"/>
      <c r="F58" s="19"/>
      <c r="G58" s="19"/>
      <c r="H58" s="19"/>
      <c r="I58" s="19"/>
      <c r="J58" s="20"/>
    </row>
    <row r="59" spans="2:10" ht="12.75">
      <c r="B59" s="21" t="s">
        <v>229</v>
      </c>
      <c r="C59" s="19"/>
      <c r="D59" s="19"/>
      <c r="E59" s="19"/>
      <c r="F59" s="76">
        <f>EQ_TOTAL</f>
      </c>
      <c r="G59" s="19"/>
      <c r="H59" s="87" t="s">
        <v>183</v>
      </c>
      <c r="I59" s="81">
        <f>EQ_INV</f>
        <v>40</v>
      </c>
      <c r="J59" s="20"/>
    </row>
    <row r="60" spans="2:10" ht="12.75">
      <c r="B60" s="30" t="s">
        <v>186</v>
      </c>
      <c r="C60" s="19"/>
      <c r="D60" s="19"/>
      <c r="E60" s="19"/>
      <c r="F60" s="19"/>
      <c r="G60" s="19"/>
      <c r="H60" s="19"/>
      <c r="I60" s="19"/>
      <c r="J60" s="20"/>
    </row>
    <row r="61" spans="2:10" ht="12.75">
      <c r="B61" s="32"/>
      <c r="C61" s="19"/>
      <c r="D61" s="19"/>
      <c r="E61" s="19"/>
      <c r="F61" s="19"/>
      <c r="G61" s="19"/>
      <c r="H61" s="19"/>
      <c r="I61" s="19"/>
      <c r="J61" s="20"/>
    </row>
    <row r="62" spans="2:10" ht="12.75">
      <c r="B62" s="32"/>
      <c r="C62" s="19"/>
      <c r="D62" s="19"/>
      <c r="E62" s="19"/>
      <c r="F62" s="19"/>
      <c r="G62" s="19"/>
      <c r="H62" s="19"/>
      <c r="I62" s="19"/>
      <c r="J62" s="20"/>
    </row>
    <row r="63" spans="2:10" ht="12.75">
      <c r="B63" s="32"/>
      <c r="C63" s="19"/>
      <c r="D63" s="19"/>
      <c r="E63" s="19"/>
      <c r="F63" s="19"/>
      <c r="G63" s="19"/>
      <c r="H63" s="19"/>
      <c r="I63" s="19"/>
      <c r="J63" s="20"/>
    </row>
    <row r="64" spans="2:10" ht="12.75" hidden="1">
      <c r="B64" s="32"/>
      <c r="C64" s="19"/>
      <c r="D64" s="19" t="s">
        <v>25</v>
      </c>
      <c r="E64" s="19"/>
      <c r="F64" s="19">
        <f>EQ_INV</f>
        <v>40</v>
      </c>
      <c r="G64" s="19"/>
      <c r="H64" s="19"/>
      <c r="I64" s="19"/>
      <c r="J64" s="20"/>
    </row>
    <row r="65" spans="2:10" ht="12.75">
      <c r="B65" s="32"/>
      <c r="C65" s="19"/>
      <c r="D65" s="19"/>
      <c r="E65" s="19"/>
      <c r="F65" s="19"/>
      <c r="G65" s="19"/>
      <c r="H65" s="19"/>
      <c r="I65" s="19"/>
      <c r="J65" s="20"/>
    </row>
    <row r="66" spans="2:10" ht="12.75">
      <c r="B66" s="21" t="s">
        <v>184</v>
      </c>
      <c r="C66" s="19"/>
      <c r="D66" s="19"/>
      <c r="E66" s="19"/>
      <c r="F66" s="77">
        <f>RQ_Total</f>
      </c>
      <c r="G66" s="19"/>
      <c r="H66" s="87" t="s">
        <v>183</v>
      </c>
      <c r="I66" s="81">
        <f>RQ_INV</f>
        <v>31</v>
      </c>
      <c r="J66" s="20"/>
    </row>
    <row r="67" spans="2:10" ht="12.75">
      <c r="B67" s="88" t="s">
        <v>187</v>
      </c>
      <c r="C67" s="19"/>
      <c r="D67" s="19"/>
      <c r="E67" s="19"/>
      <c r="F67" s="19"/>
      <c r="G67" s="19"/>
      <c r="H67" s="19"/>
      <c r="I67" s="19"/>
      <c r="J67" s="20"/>
    </row>
    <row r="68" spans="2:10" ht="12.75">
      <c r="B68" s="32"/>
      <c r="C68" s="19"/>
      <c r="D68" s="19"/>
      <c r="E68" s="19"/>
      <c r="F68" s="19"/>
      <c r="G68" s="19"/>
      <c r="H68" s="19"/>
      <c r="I68" s="19"/>
      <c r="J68" s="20"/>
    </row>
    <row r="69" spans="2:10" ht="12.75">
      <c r="B69" s="33"/>
      <c r="C69" s="25"/>
      <c r="D69" s="25"/>
      <c r="E69" s="25"/>
      <c r="F69" s="25"/>
      <c r="G69" s="25"/>
      <c r="H69" s="25"/>
      <c r="I69" s="25"/>
      <c r="J69" s="26"/>
    </row>
    <row r="70" spans="2:10" ht="12.75">
      <c r="B70" s="19"/>
      <c r="C70" s="19"/>
      <c r="D70" s="19"/>
      <c r="E70" s="19"/>
      <c r="F70" s="19"/>
      <c r="G70" s="19"/>
      <c r="H70" s="19"/>
      <c r="I70" s="19"/>
      <c r="J70" s="19"/>
    </row>
    <row r="72" spans="2:10" ht="18" customHeight="1">
      <c r="B72" s="15" t="s">
        <v>198</v>
      </c>
      <c r="C72" s="16"/>
      <c r="D72" s="16"/>
      <c r="E72" s="16"/>
      <c r="F72" s="16"/>
      <c r="G72" s="16"/>
      <c r="H72" s="16"/>
      <c r="I72" s="16"/>
      <c r="J72" s="17"/>
    </row>
    <row r="73" spans="2:10" ht="6" customHeight="1">
      <c r="B73" s="18"/>
      <c r="C73" s="19"/>
      <c r="D73" s="19"/>
      <c r="E73" s="19"/>
      <c r="F73" s="19"/>
      <c r="G73" s="19"/>
      <c r="H73" s="19"/>
      <c r="I73" s="19"/>
      <c r="J73" s="20"/>
    </row>
    <row r="74" spans="2:10" ht="12.75">
      <c r="B74" s="32"/>
      <c r="C74" s="19"/>
      <c r="D74" s="19"/>
      <c r="E74" s="19"/>
      <c r="F74" s="19"/>
      <c r="G74" s="19"/>
      <c r="H74" s="19"/>
      <c r="I74" s="19"/>
      <c r="J74" s="20"/>
    </row>
    <row r="75" spans="2:10" ht="12.75">
      <c r="B75" s="32"/>
      <c r="C75" s="19"/>
      <c r="D75" s="19"/>
      <c r="E75" s="19"/>
      <c r="F75" s="19"/>
      <c r="G75" s="19"/>
      <c r="H75" s="19"/>
      <c r="I75" s="19"/>
      <c r="J75" s="20"/>
    </row>
    <row r="76" spans="2:10" ht="12.75">
      <c r="B76" s="32"/>
      <c r="C76" s="19"/>
      <c r="D76" s="19"/>
      <c r="E76" s="19"/>
      <c r="F76" s="19"/>
      <c r="G76" s="19"/>
      <c r="H76" s="19"/>
      <c r="I76" s="19"/>
      <c r="J76" s="20"/>
    </row>
    <row r="77" spans="2:10" ht="12.75">
      <c r="B77" s="32"/>
      <c r="C77" s="19"/>
      <c r="D77" s="19"/>
      <c r="E77" s="19"/>
      <c r="F77" s="19"/>
      <c r="G77" s="19"/>
      <c r="H77" s="19"/>
      <c r="I77" s="19"/>
      <c r="J77" s="20"/>
    </row>
    <row r="78" spans="2:10" s="37" customFormat="1" ht="15.75" customHeight="1">
      <c r="B78" s="34" t="s">
        <v>194</v>
      </c>
      <c r="C78" s="35" t="s">
        <v>195</v>
      </c>
      <c r="D78" s="122" t="s">
        <v>196</v>
      </c>
      <c r="E78" s="123"/>
      <c r="F78" s="123"/>
      <c r="G78" s="122" t="s">
        <v>231</v>
      </c>
      <c r="H78" s="122"/>
      <c r="I78" s="122"/>
      <c r="J78" s="124"/>
    </row>
    <row r="79" spans="2:10" s="41" customFormat="1" ht="15.75" customHeight="1">
      <c r="B79" s="38" t="s">
        <v>0</v>
      </c>
      <c r="C79" s="89" t="s">
        <v>189</v>
      </c>
      <c r="D79" s="39"/>
      <c r="E79" s="36">
        <v>3</v>
      </c>
      <c r="F79" s="39"/>
      <c r="G79" s="39"/>
      <c r="H79" s="78">
        <f>SUM(I125,I140,I160,I178,I205)</f>
        <v>0</v>
      </c>
      <c r="I79" s="39"/>
      <c r="J79" s="40"/>
    </row>
    <row r="80" spans="2:10" s="41" customFormat="1" ht="15.75" customHeight="1">
      <c r="B80" s="38" t="s">
        <v>1</v>
      </c>
      <c r="C80" s="89" t="s">
        <v>190</v>
      </c>
      <c r="D80" s="39"/>
      <c r="E80" s="36">
        <v>3</v>
      </c>
      <c r="F80" s="39"/>
      <c r="G80" s="39"/>
      <c r="H80" s="78">
        <f>SUM(I235,I253,I270,I284,I307)</f>
        <v>0</v>
      </c>
      <c r="I80" s="39"/>
      <c r="J80" s="40"/>
    </row>
    <row r="81" spans="2:10" s="41" customFormat="1" ht="15.75" customHeight="1">
      <c r="B81" s="38" t="s">
        <v>3</v>
      </c>
      <c r="C81" s="89" t="s">
        <v>191</v>
      </c>
      <c r="D81" s="39"/>
      <c r="E81" s="36">
        <v>3</v>
      </c>
      <c r="F81" s="39"/>
      <c r="G81" s="39"/>
      <c r="H81" s="78">
        <f>SUM(I326,I339,I360,I375,I392)</f>
        <v>0</v>
      </c>
      <c r="I81" s="39"/>
      <c r="J81" s="40"/>
    </row>
    <row r="82" spans="2:10" s="41" customFormat="1" ht="15.75" customHeight="1">
      <c r="B82" s="38" t="s">
        <v>2</v>
      </c>
      <c r="C82" s="89" t="s">
        <v>193</v>
      </c>
      <c r="D82" s="39"/>
      <c r="E82" s="36">
        <v>1</v>
      </c>
      <c r="F82" s="39"/>
      <c r="G82" s="39"/>
      <c r="H82" s="78">
        <f>SUM(I417,I435,I451)</f>
        <v>0</v>
      </c>
      <c r="I82" s="39"/>
      <c r="J82" s="40"/>
    </row>
    <row r="83" spans="2:10" s="41" customFormat="1" ht="15.75" customHeight="1">
      <c r="B83" s="120" t="s">
        <v>188</v>
      </c>
      <c r="C83" s="121"/>
      <c r="D83" s="42"/>
      <c r="E83" s="43">
        <v>10</v>
      </c>
      <c r="F83" s="42"/>
      <c r="G83" s="42"/>
      <c r="H83" s="79">
        <f>SUM(H79:H82)</f>
        <v>0</v>
      </c>
      <c r="I83" s="44"/>
      <c r="J83" s="45"/>
    </row>
    <row r="84" spans="2:10" s="50" customFormat="1" ht="21" customHeight="1">
      <c r="B84" s="46" t="s">
        <v>4</v>
      </c>
      <c r="C84" s="90" t="s">
        <v>192</v>
      </c>
      <c r="D84" s="47"/>
      <c r="E84" s="48">
        <v>5</v>
      </c>
      <c r="F84" s="48"/>
      <c r="G84" s="48"/>
      <c r="H84" s="80">
        <f>SUM(I471,I479,I486,I495,I503)</f>
        <v>0</v>
      </c>
      <c r="I84" s="47"/>
      <c r="J84" s="49"/>
    </row>
    <row r="85" spans="2:10" s="50" customFormat="1" ht="12.75" customHeight="1">
      <c r="B85" s="51"/>
      <c r="C85" s="51"/>
      <c r="D85" s="51"/>
      <c r="E85" s="52"/>
      <c r="F85" s="52"/>
      <c r="G85" s="52"/>
      <c r="H85" s="52"/>
      <c r="I85" s="51"/>
      <c r="J85" s="51"/>
    </row>
    <row r="86" spans="2:10" s="50" customFormat="1" ht="12.75" customHeight="1">
      <c r="B86" s="51"/>
      <c r="C86" s="51"/>
      <c r="D86" s="51"/>
      <c r="E86" s="52"/>
      <c r="F86" s="52"/>
      <c r="G86" s="52"/>
      <c r="H86" s="52"/>
      <c r="I86" s="51"/>
      <c r="J86" s="51"/>
    </row>
    <row r="87" spans="2:10" s="50" customFormat="1" ht="18" customHeight="1">
      <c r="B87" s="53" t="s">
        <v>197</v>
      </c>
      <c r="C87" s="54"/>
      <c r="D87" s="54"/>
      <c r="E87" s="55"/>
      <c r="F87" s="55"/>
      <c r="G87" s="55"/>
      <c r="H87" s="55"/>
      <c r="I87" s="54"/>
      <c r="J87" s="56"/>
    </row>
    <row r="88" spans="2:10" s="50" customFormat="1" ht="6" customHeight="1">
      <c r="B88" s="57"/>
      <c r="C88" s="51"/>
      <c r="D88" s="51"/>
      <c r="E88" s="52"/>
      <c r="F88" s="52"/>
      <c r="G88" s="52"/>
      <c r="H88" s="52"/>
      <c r="I88" s="51"/>
      <c r="J88" s="58"/>
    </row>
    <row r="89" spans="2:10" s="50" customFormat="1" ht="18.75" customHeight="1">
      <c r="B89" s="46"/>
      <c r="C89" s="47"/>
      <c r="D89" s="47"/>
      <c r="E89" s="47"/>
      <c r="F89" s="47"/>
      <c r="G89" s="47"/>
      <c r="H89" s="47"/>
      <c r="I89" s="47"/>
      <c r="J89" s="49"/>
    </row>
    <row r="90" spans="2:11" s="50" customFormat="1" ht="18.75" customHeight="1">
      <c r="B90" s="54"/>
      <c r="C90" s="51"/>
      <c r="D90" s="51"/>
      <c r="E90" s="51"/>
      <c r="F90" s="51"/>
      <c r="G90" s="51"/>
      <c r="H90" s="51"/>
      <c r="I90" s="51"/>
      <c r="J90" s="51"/>
      <c r="K90" s="51"/>
    </row>
    <row r="91" spans="2:10" ht="18" customHeight="1">
      <c r="B91" s="15" t="s">
        <v>199</v>
      </c>
      <c r="C91" s="16"/>
      <c r="D91" s="16"/>
      <c r="E91" s="16"/>
      <c r="F91" s="16"/>
      <c r="G91" s="16"/>
      <c r="H91" s="16"/>
      <c r="I91" s="16"/>
      <c r="J91" s="17"/>
    </row>
    <row r="92" spans="2:10" ht="12.75">
      <c r="B92" s="32"/>
      <c r="C92" s="19"/>
      <c r="D92" s="19"/>
      <c r="E92" s="19"/>
      <c r="F92" s="19"/>
      <c r="G92" s="19"/>
      <c r="H92" s="19"/>
      <c r="I92" s="19"/>
      <c r="J92" s="20"/>
    </row>
    <row r="93" spans="2:10" ht="12.75">
      <c r="B93" s="125"/>
      <c r="C93" s="126"/>
      <c r="D93" s="126"/>
      <c r="E93" s="126"/>
      <c r="F93" s="126"/>
      <c r="G93" s="126"/>
      <c r="H93" s="126"/>
      <c r="I93" s="126"/>
      <c r="J93" s="127"/>
    </row>
    <row r="94" spans="2:10" ht="12.75">
      <c r="B94" s="125"/>
      <c r="C94" s="126"/>
      <c r="D94" s="126"/>
      <c r="E94" s="126"/>
      <c r="F94" s="126"/>
      <c r="G94" s="126"/>
      <c r="H94" s="126"/>
      <c r="I94" s="126"/>
      <c r="J94" s="127"/>
    </row>
    <row r="95" spans="2:10" ht="12.75">
      <c r="B95" s="125"/>
      <c r="C95" s="126"/>
      <c r="D95" s="126"/>
      <c r="E95" s="126"/>
      <c r="F95" s="126"/>
      <c r="G95" s="126"/>
      <c r="H95" s="126"/>
      <c r="I95" s="126"/>
      <c r="J95" s="127"/>
    </row>
    <row r="96" spans="2:10" ht="12.75">
      <c r="B96" s="125"/>
      <c r="C96" s="126"/>
      <c r="D96" s="126"/>
      <c r="E96" s="126"/>
      <c r="F96" s="126"/>
      <c r="G96" s="126"/>
      <c r="H96" s="126"/>
      <c r="I96" s="126"/>
      <c r="J96" s="127"/>
    </row>
    <row r="97" spans="2:10" ht="12.75">
      <c r="B97" s="125"/>
      <c r="C97" s="126"/>
      <c r="D97" s="126"/>
      <c r="E97" s="126"/>
      <c r="F97" s="126"/>
      <c r="G97" s="126"/>
      <c r="H97" s="126"/>
      <c r="I97" s="126"/>
      <c r="J97" s="127"/>
    </row>
    <row r="98" spans="2:10" ht="12.75">
      <c r="B98" s="125"/>
      <c r="C98" s="126"/>
      <c r="D98" s="126"/>
      <c r="E98" s="126"/>
      <c r="F98" s="126"/>
      <c r="G98" s="126"/>
      <c r="H98" s="126"/>
      <c r="I98" s="126"/>
      <c r="J98" s="127"/>
    </row>
    <row r="99" spans="2:10" ht="12.75">
      <c r="B99" s="125"/>
      <c r="C99" s="126"/>
      <c r="D99" s="126"/>
      <c r="E99" s="126"/>
      <c r="F99" s="126"/>
      <c r="G99" s="126"/>
      <c r="H99" s="126"/>
      <c r="I99" s="126"/>
      <c r="J99" s="127"/>
    </row>
    <row r="100" spans="2:10" ht="12.75">
      <c r="B100" s="125"/>
      <c r="C100" s="126"/>
      <c r="D100" s="126"/>
      <c r="E100" s="126"/>
      <c r="F100" s="126"/>
      <c r="G100" s="126"/>
      <c r="H100" s="126"/>
      <c r="I100" s="126"/>
      <c r="J100" s="127"/>
    </row>
    <row r="101" spans="2:10" ht="12.75">
      <c r="B101" s="125"/>
      <c r="C101" s="126"/>
      <c r="D101" s="126"/>
      <c r="E101" s="126"/>
      <c r="F101" s="126"/>
      <c r="G101" s="126"/>
      <c r="H101" s="126"/>
      <c r="I101" s="126"/>
      <c r="J101" s="127"/>
    </row>
    <row r="102" spans="2:10" ht="12.75">
      <c r="B102" s="125"/>
      <c r="C102" s="126"/>
      <c r="D102" s="126"/>
      <c r="E102" s="126"/>
      <c r="F102" s="126"/>
      <c r="G102" s="126"/>
      <c r="H102" s="126"/>
      <c r="I102" s="126"/>
      <c r="J102" s="127"/>
    </row>
    <row r="103" spans="2:10" ht="12.75">
      <c r="B103" s="125"/>
      <c r="C103" s="126"/>
      <c r="D103" s="126"/>
      <c r="E103" s="126"/>
      <c r="F103" s="126"/>
      <c r="G103" s="126"/>
      <c r="H103" s="126"/>
      <c r="I103" s="126"/>
      <c r="J103" s="127"/>
    </row>
    <row r="104" spans="2:10" ht="12.75">
      <c r="B104" s="125"/>
      <c r="C104" s="126"/>
      <c r="D104" s="126"/>
      <c r="E104" s="126"/>
      <c r="F104" s="126"/>
      <c r="G104" s="126"/>
      <c r="H104" s="126"/>
      <c r="I104" s="126"/>
      <c r="J104" s="127"/>
    </row>
    <row r="105" spans="2:10" ht="12.75">
      <c r="B105" s="125"/>
      <c r="C105" s="126"/>
      <c r="D105" s="126"/>
      <c r="E105" s="126"/>
      <c r="F105" s="126"/>
      <c r="G105" s="126"/>
      <c r="H105" s="126"/>
      <c r="I105" s="126"/>
      <c r="J105" s="127"/>
    </row>
    <row r="106" spans="2:10" ht="12.75">
      <c r="B106" s="125"/>
      <c r="C106" s="126"/>
      <c r="D106" s="126"/>
      <c r="E106" s="126"/>
      <c r="F106" s="126"/>
      <c r="G106" s="126"/>
      <c r="H106" s="126"/>
      <c r="I106" s="126"/>
      <c r="J106" s="127"/>
    </row>
    <row r="107" spans="2:10" ht="12.75">
      <c r="B107" s="125"/>
      <c r="C107" s="126"/>
      <c r="D107" s="126"/>
      <c r="E107" s="126"/>
      <c r="F107" s="126"/>
      <c r="G107" s="126"/>
      <c r="H107" s="126"/>
      <c r="I107" s="126"/>
      <c r="J107" s="127"/>
    </row>
    <row r="108" spans="2:10" ht="12.75">
      <c r="B108" s="125"/>
      <c r="C108" s="126"/>
      <c r="D108" s="126"/>
      <c r="E108" s="126"/>
      <c r="F108" s="126"/>
      <c r="G108" s="126"/>
      <c r="H108" s="126"/>
      <c r="I108" s="126"/>
      <c r="J108" s="127"/>
    </row>
    <row r="109" spans="2:10" ht="12.75">
      <c r="B109" s="125"/>
      <c r="C109" s="126"/>
      <c r="D109" s="126"/>
      <c r="E109" s="126"/>
      <c r="F109" s="126"/>
      <c r="G109" s="126"/>
      <c r="H109" s="126"/>
      <c r="I109" s="126"/>
      <c r="J109" s="127"/>
    </row>
    <row r="110" spans="2:10" ht="60" customHeight="1">
      <c r="B110" s="125"/>
      <c r="C110" s="126"/>
      <c r="D110" s="126"/>
      <c r="E110" s="126"/>
      <c r="F110" s="126"/>
      <c r="G110" s="126"/>
      <c r="H110" s="126"/>
      <c r="I110" s="126"/>
      <c r="J110" s="127"/>
    </row>
    <row r="111" spans="2:10" ht="12.75">
      <c r="B111" s="125"/>
      <c r="C111" s="126"/>
      <c r="D111" s="126"/>
      <c r="E111" s="126"/>
      <c r="F111" s="126"/>
      <c r="G111" s="126"/>
      <c r="H111" s="126"/>
      <c r="I111" s="126"/>
      <c r="J111" s="127"/>
    </row>
    <row r="112" spans="2:10" ht="12.75">
      <c r="B112" s="125"/>
      <c r="C112" s="126"/>
      <c r="D112" s="126"/>
      <c r="E112" s="126"/>
      <c r="F112" s="126"/>
      <c r="G112" s="126"/>
      <c r="H112" s="126"/>
      <c r="I112" s="126"/>
      <c r="J112" s="127"/>
    </row>
    <row r="113" spans="2:10" ht="12.75">
      <c r="B113" s="125"/>
      <c r="C113" s="126"/>
      <c r="D113" s="126"/>
      <c r="E113" s="126"/>
      <c r="F113" s="126"/>
      <c r="G113" s="126"/>
      <c r="H113" s="126"/>
      <c r="I113" s="126"/>
      <c r="J113" s="127"/>
    </row>
    <row r="114" spans="2:10" ht="12.75">
      <c r="B114" s="125"/>
      <c r="C114" s="126"/>
      <c r="D114" s="126"/>
      <c r="E114" s="126"/>
      <c r="F114" s="126"/>
      <c r="G114" s="126"/>
      <c r="H114" s="126"/>
      <c r="I114" s="126"/>
      <c r="J114" s="127"/>
    </row>
    <row r="115" spans="2:10" ht="12.75">
      <c r="B115" s="125"/>
      <c r="C115" s="126"/>
      <c r="D115" s="126"/>
      <c r="E115" s="126"/>
      <c r="F115" s="126"/>
      <c r="G115" s="126"/>
      <c r="H115" s="126"/>
      <c r="I115" s="126"/>
      <c r="J115" s="127"/>
    </row>
    <row r="116" spans="2:10" ht="12.75">
      <c r="B116" s="125"/>
      <c r="C116" s="126"/>
      <c r="D116" s="126"/>
      <c r="E116" s="126"/>
      <c r="F116" s="126"/>
      <c r="G116" s="126"/>
      <c r="H116" s="126"/>
      <c r="I116" s="126"/>
      <c r="J116" s="127"/>
    </row>
    <row r="117" spans="2:10" ht="12.75">
      <c r="B117" s="125"/>
      <c r="C117" s="126"/>
      <c r="D117" s="126"/>
      <c r="E117" s="126"/>
      <c r="F117" s="126"/>
      <c r="G117" s="126"/>
      <c r="H117" s="126"/>
      <c r="I117" s="126"/>
      <c r="J117" s="127"/>
    </row>
    <row r="118" spans="2:10" ht="12.75">
      <c r="B118" s="125"/>
      <c r="C118" s="126"/>
      <c r="D118" s="126"/>
      <c r="E118" s="126"/>
      <c r="F118" s="126"/>
      <c r="G118" s="126"/>
      <c r="H118" s="126"/>
      <c r="I118" s="126"/>
      <c r="J118" s="127"/>
    </row>
    <row r="119" spans="2:10" ht="12.75">
      <c r="B119" s="125"/>
      <c r="C119" s="126"/>
      <c r="D119" s="126"/>
      <c r="E119" s="126"/>
      <c r="F119" s="126"/>
      <c r="G119" s="126"/>
      <c r="H119" s="126"/>
      <c r="I119" s="126"/>
      <c r="J119" s="127"/>
    </row>
    <row r="120" spans="2:10" ht="12.75">
      <c r="B120" s="128"/>
      <c r="C120" s="129"/>
      <c r="D120" s="129"/>
      <c r="E120" s="129"/>
      <c r="F120" s="129"/>
      <c r="G120" s="129"/>
      <c r="H120" s="129"/>
      <c r="I120" s="129"/>
      <c r="J120" s="130"/>
    </row>
    <row r="122" ht="12.75">
      <c r="B122" s="13" t="s">
        <v>200</v>
      </c>
    </row>
    <row r="123" spans="8:11" ht="12.75">
      <c r="H123" s="119"/>
      <c r="I123" s="119"/>
      <c r="J123" s="119"/>
      <c r="K123" s="119"/>
    </row>
    <row r="124" spans="9:10" ht="12.75">
      <c r="I124" s="59" t="s">
        <v>201</v>
      </c>
      <c r="J124" s="59" t="s">
        <v>202</v>
      </c>
    </row>
    <row r="125" spans="9:10" ht="12.75">
      <c r="I125" s="29"/>
      <c r="J125" s="29"/>
    </row>
    <row r="128" spans="2:11" ht="12.75">
      <c r="B128" s="82"/>
      <c r="C128" s="74"/>
      <c r="D128" s="74"/>
      <c r="E128" s="74"/>
      <c r="F128" s="74"/>
      <c r="G128" s="74"/>
      <c r="H128" s="74"/>
      <c r="I128" s="74"/>
      <c r="J128" s="75"/>
      <c r="K128" s="19"/>
    </row>
    <row r="129" spans="2:11" ht="12.75">
      <c r="B129" s="68"/>
      <c r="C129" s="69"/>
      <c r="D129" s="69"/>
      <c r="E129" s="69"/>
      <c r="F129" s="69"/>
      <c r="G129" s="69"/>
      <c r="H129" s="69"/>
      <c r="I129" s="69"/>
      <c r="J129" s="70"/>
      <c r="K129" s="19"/>
    </row>
    <row r="130" spans="2:11" ht="12.75">
      <c r="B130" s="68"/>
      <c r="C130" s="69"/>
      <c r="D130" s="69"/>
      <c r="E130" s="69"/>
      <c r="F130" s="69"/>
      <c r="G130" s="69"/>
      <c r="H130" s="69"/>
      <c r="I130" s="69"/>
      <c r="J130" s="70"/>
      <c r="K130" s="19"/>
    </row>
    <row r="131" spans="2:11" ht="12.75">
      <c r="B131" s="68"/>
      <c r="C131" s="69"/>
      <c r="D131" s="69"/>
      <c r="E131" s="69"/>
      <c r="F131" s="69"/>
      <c r="G131" s="69"/>
      <c r="H131" s="69"/>
      <c r="I131" s="69"/>
      <c r="J131" s="70"/>
      <c r="K131" s="19"/>
    </row>
    <row r="132" spans="2:11" ht="12.75">
      <c r="B132" s="68"/>
      <c r="C132" s="69"/>
      <c r="D132" s="69"/>
      <c r="E132" s="69"/>
      <c r="F132" s="69"/>
      <c r="G132" s="69"/>
      <c r="H132" s="69"/>
      <c r="I132" s="69"/>
      <c r="J132" s="70"/>
      <c r="K132" s="19"/>
    </row>
    <row r="133" spans="2:11" ht="12.75">
      <c r="B133" s="68"/>
      <c r="C133" s="69"/>
      <c r="D133" s="69"/>
      <c r="E133" s="69"/>
      <c r="F133" s="69"/>
      <c r="G133" s="69"/>
      <c r="H133" s="69"/>
      <c r="I133" s="69"/>
      <c r="J133" s="70"/>
      <c r="K133" s="19"/>
    </row>
    <row r="134" spans="2:11" ht="12.75">
      <c r="B134" s="68"/>
      <c r="C134" s="69"/>
      <c r="D134" s="69"/>
      <c r="E134" s="69"/>
      <c r="F134" s="69"/>
      <c r="G134" s="69"/>
      <c r="H134" s="69"/>
      <c r="I134" s="69"/>
      <c r="J134" s="70"/>
      <c r="K134" s="19"/>
    </row>
    <row r="135" spans="2:23" ht="12.75">
      <c r="B135" s="68"/>
      <c r="C135" s="69"/>
      <c r="D135" s="69"/>
      <c r="E135" s="69"/>
      <c r="F135" s="69"/>
      <c r="G135" s="69"/>
      <c r="H135" s="69"/>
      <c r="I135" s="69"/>
      <c r="J135" s="70"/>
      <c r="K135" s="19"/>
      <c r="W135" s="66"/>
    </row>
    <row r="136" spans="2:11" ht="12.75">
      <c r="B136" s="68"/>
      <c r="C136" s="69"/>
      <c r="D136" s="69"/>
      <c r="E136" s="69"/>
      <c r="F136" s="69"/>
      <c r="G136" s="69"/>
      <c r="H136" s="69"/>
      <c r="I136" s="69"/>
      <c r="J136" s="70"/>
      <c r="K136" s="19"/>
    </row>
    <row r="137" spans="2:11" ht="12.75">
      <c r="B137" s="71"/>
      <c r="C137" s="72"/>
      <c r="D137" s="72"/>
      <c r="E137" s="72"/>
      <c r="F137" s="72"/>
      <c r="G137" s="72"/>
      <c r="H137" s="72"/>
      <c r="I137" s="72"/>
      <c r="J137" s="73"/>
      <c r="K137" s="19"/>
    </row>
    <row r="138" spans="2:11" ht="12.75">
      <c r="B138" s="19"/>
      <c r="C138" s="19"/>
      <c r="D138" s="19"/>
      <c r="E138" s="19"/>
      <c r="F138" s="19"/>
      <c r="G138" s="19"/>
      <c r="H138" s="19"/>
      <c r="I138" s="19"/>
      <c r="J138" s="19"/>
      <c r="K138" s="19"/>
    </row>
    <row r="139" spans="9:10" ht="12.75">
      <c r="I139" s="59" t="s">
        <v>201</v>
      </c>
      <c r="J139" s="59" t="s">
        <v>202</v>
      </c>
    </row>
    <row r="140" spans="9:10" ht="12.75">
      <c r="I140" s="29"/>
      <c r="J140" s="29"/>
    </row>
    <row r="143" spans="2:11" ht="12.75">
      <c r="B143" s="93">
        <f>CONCATENATE('AQ'!H9,'AQ'!H23,'AQ'!H30,'AQ'!H52,'EQ'!I20)</f>
      </c>
      <c r="C143" s="94"/>
      <c r="D143" s="94"/>
      <c r="E143" s="94"/>
      <c r="F143" s="94"/>
      <c r="G143" s="94"/>
      <c r="H143" s="94"/>
      <c r="I143" s="94"/>
      <c r="J143" s="95"/>
      <c r="K143" s="19"/>
    </row>
    <row r="144" spans="2:11" ht="12.75">
      <c r="B144" s="99"/>
      <c r="C144" s="100"/>
      <c r="D144" s="100"/>
      <c r="E144" s="100"/>
      <c r="F144" s="100"/>
      <c r="G144" s="100"/>
      <c r="H144" s="100"/>
      <c r="I144" s="100"/>
      <c r="J144" s="101"/>
      <c r="K144" s="19"/>
    </row>
    <row r="145" spans="2:11" ht="12.75">
      <c r="B145" s="99"/>
      <c r="C145" s="100"/>
      <c r="D145" s="100"/>
      <c r="E145" s="100"/>
      <c r="F145" s="100"/>
      <c r="G145" s="100"/>
      <c r="H145" s="100"/>
      <c r="I145" s="100"/>
      <c r="J145" s="101"/>
      <c r="K145" s="19"/>
    </row>
    <row r="146" spans="2:11" ht="12.75">
      <c r="B146" s="99"/>
      <c r="C146" s="100"/>
      <c r="D146" s="100"/>
      <c r="E146" s="100"/>
      <c r="F146" s="100"/>
      <c r="G146" s="100"/>
      <c r="H146" s="100"/>
      <c r="I146" s="100"/>
      <c r="J146" s="101"/>
      <c r="K146" s="19"/>
    </row>
    <row r="147" spans="2:11" ht="12.75">
      <c r="B147" s="96"/>
      <c r="C147" s="97"/>
      <c r="D147" s="97"/>
      <c r="E147" s="97"/>
      <c r="F147" s="97"/>
      <c r="G147" s="97"/>
      <c r="H147" s="97"/>
      <c r="I147" s="97"/>
      <c r="J147" s="98"/>
      <c r="K147" s="19"/>
    </row>
    <row r="148" spans="2:11" ht="12.75" customHeight="1">
      <c r="B148" s="68"/>
      <c r="C148" s="69"/>
      <c r="D148" s="69"/>
      <c r="E148" s="69"/>
      <c r="F148" s="69"/>
      <c r="G148" s="69"/>
      <c r="H148" s="69"/>
      <c r="I148" s="69"/>
      <c r="J148" s="70"/>
      <c r="K148" s="19"/>
    </row>
    <row r="149" spans="2:11" ht="12.75">
      <c r="B149" s="68"/>
      <c r="C149" s="69"/>
      <c r="D149" s="69"/>
      <c r="E149" s="69"/>
      <c r="F149" s="69"/>
      <c r="G149" s="69"/>
      <c r="H149" s="69"/>
      <c r="I149" s="69"/>
      <c r="J149" s="70"/>
      <c r="K149" s="19"/>
    </row>
    <row r="150" spans="2:11" ht="12.75">
      <c r="B150" s="68"/>
      <c r="C150" s="69"/>
      <c r="D150" s="69"/>
      <c r="E150" s="69"/>
      <c r="F150" s="69"/>
      <c r="G150" s="69"/>
      <c r="H150" s="69"/>
      <c r="I150" s="69"/>
      <c r="J150" s="70"/>
      <c r="K150" s="19"/>
    </row>
    <row r="151" spans="2:11" ht="12.75">
      <c r="B151" s="68"/>
      <c r="C151" s="69"/>
      <c r="D151" s="69"/>
      <c r="E151" s="69"/>
      <c r="F151" s="69"/>
      <c r="G151" s="69"/>
      <c r="H151" s="69"/>
      <c r="I151" s="69"/>
      <c r="J151" s="70"/>
      <c r="K151" s="19"/>
    </row>
    <row r="152" spans="2:11" ht="12.75">
      <c r="B152" s="68"/>
      <c r="C152" s="69"/>
      <c r="D152" s="69"/>
      <c r="E152" s="69"/>
      <c r="F152" s="69"/>
      <c r="G152" s="69"/>
      <c r="H152" s="69"/>
      <c r="I152" s="69"/>
      <c r="J152" s="70"/>
      <c r="K152" s="19"/>
    </row>
    <row r="153" spans="2:11" ht="12.75">
      <c r="B153" s="68"/>
      <c r="C153" s="69"/>
      <c r="D153" s="69"/>
      <c r="E153" s="69"/>
      <c r="F153" s="69"/>
      <c r="G153" s="69"/>
      <c r="H153" s="69"/>
      <c r="I153" s="69"/>
      <c r="J153" s="70"/>
      <c r="K153" s="19"/>
    </row>
    <row r="154" spans="2:11" ht="12.75">
      <c r="B154" s="68"/>
      <c r="C154" s="69"/>
      <c r="D154" s="69"/>
      <c r="E154" s="69"/>
      <c r="F154" s="69"/>
      <c r="G154" s="69"/>
      <c r="H154" s="69"/>
      <c r="I154" s="69"/>
      <c r="J154" s="70"/>
      <c r="K154" s="19"/>
    </row>
    <row r="155" spans="2:11" ht="12.75">
      <c r="B155" s="68"/>
      <c r="C155" s="69"/>
      <c r="D155" s="69"/>
      <c r="E155" s="69"/>
      <c r="F155" s="69"/>
      <c r="G155" s="69"/>
      <c r="H155" s="69"/>
      <c r="I155" s="69"/>
      <c r="J155" s="70"/>
      <c r="K155" s="19"/>
    </row>
    <row r="156" spans="2:11" ht="12.75">
      <c r="B156" s="68"/>
      <c r="C156" s="69"/>
      <c r="D156" s="69"/>
      <c r="E156" s="69"/>
      <c r="F156" s="69"/>
      <c r="G156" s="69"/>
      <c r="H156" s="69"/>
      <c r="I156" s="69"/>
      <c r="J156" s="70"/>
      <c r="K156" s="19"/>
    </row>
    <row r="157" spans="2:11" ht="12.75">
      <c r="B157" s="71"/>
      <c r="C157" s="72"/>
      <c r="D157" s="72"/>
      <c r="E157" s="72"/>
      <c r="F157" s="72"/>
      <c r="G157" s="72"/>
      <c r="H157" s="72"/>
      <c r="I157" s="72"/>
      <c r="J157" s="73"/>
      <c r="K157" s="19"/>
    </row>
    <row r="159" spans="9:10" ht="12.75">
      <c r="I159" s="59" t="s">
        <v>201</v>
      </c>
      <c r="J159" s="59" t="s">
        <v>202</v>
      </c>
    </row>
    <row r="160" spans="9:10" ht="12.75">
      <c r="I160" s="29"/>
      <c r="J160" s="29"/>
    </row>
    <row r="163" spans="2:11" ht="12.75">
      <c r="B163" s="60"/>
      <c r="C163" s="19"/>
      <c r="D163" s="19"/>
      <c r="E163" s="19"/>
      <c r="F163" s="19"/>
      <c r="G163" s="19"/>
      <c r="H163" s="19"/>
      <c r="I163" s="19"/>
      <c r="J163" s="19"/>
      <c r="K163" s="19"/>
    </row>
    <row r="164" spans="2:11" ht="12.75">
      <c r="B164" s="82"/>
      <c r="C164" s="74"/>
      <c r="D164" s="74"/>
      <c r="E164" s="74"/>
      <c r="F164" s="74"/>
      <c r="G164" s="74"/>
      <c r="H164" s="74"/>
      <c r="I164" s="74"/>
      <c r="J164" s="75"/>
      <c r="K164" s="19"/>
    </row>
    <row r="165" spans="2:11" ht="12.75">
      <c r="B165" s="68"/>
      <c r="C165" s="69"/>
      <c r="D165" s="69"/>
      <c r="E165" s="69"/>
      <c r="F165" s="69"/>
      <c r="G165" s="69"/>
      <c r="H165" s="69"/>
      <c r="I165" s="69"/>
      <c r="J165" s="70"/>
      <c r="K165" s="19"/>
    </row>
    <row r="166" spans="2:11" ht="12.75">
      <c r="B166" s="68"/>
      <c r="C166" s="69"/>
      <c r="D166" s="69"/>
      <c r="E166" s="69"/>
      <c r="F166" s="69"/>
      <c r="G166" s="69"/>
      <c r="H166" s="69"/>
      <c r="I166" s="69"/>
      <c r="J166" s="70"/>
      <c r="K166" s="19"/>
    </row>
    <row r="167" spans="2:11" ht="12.75">
      <c r="B167" s="68"/>
      <c r="C167" s="69"/>
      <c r="D167" s="69"/>
      <c r="E167" s="69"/>
      <c r="F167" s="69"/>
      <c r="G167" s="69"/>
      <c r="H167" s="69"/>
      <c r="I167" s="69"/>
      <c r="J167" s="70"/>
      <c r="K167" s="19"/>
    </row>
    <row r="168" spans="2:11" ht="12.75">
      <c r="B168" s="68"/>
      <c r="C168" s="69"/>
      <c r="D168" s="69"/>
      <c r="E168" s="69"/>
      <c r="F168" s="69"/>
      <c r="G168" s="69"/>
      <c r="H168" s="69"/>
      <c r="I168" s="69"/>
      <c r="J168" s="70"/>
      <c r="K168" s="19"/>
    </row>
    <row r="169" spans="2:11" ht="12.75">
      <c r="B169" s="68"/>
      <c r="C169" s="69"/>
      <c r="D169" s="69"/>
      <c r="E169" s="69"/>
      <c r="F169" s="69"/>
      <c r="G169" s="69"/>
      <c r="H169" s="69"/>
      <c r="I169" s="69"/>
      <c r="J169" s="70"/>
      <c r="K169" s="19"/>
    </row>
    <row r="170" spans="2:11" ht="12.75">
      <c r="B170" s="68"/>
      <c r="C170" s="69"/>
      <c r="D170" s="69"/>
      <c r="E170" s="69"/>
      <c r="F170" s="69"/>
      <c r="G170" s="69"/>
      <c r="H170" s="69"/>
      <c r="I170" s="69"/>
      <c r="J170" s="70"/>
      <c r="K170" s="19"/>
    </row>
    <row r="171" spans="2:11" ht="12.75">
      <c r="B171" s="68"/>
      <c r="C171" s="69"/>
      <c r="D171" s="69"/>
      <c r="E171" s="69"/>
      <c r="F171" s="69"/>
      <c r="G171" s="69"/>
      <c r="H171" s="69"/>
      <c r="I171" s="69"/>
      <c r="J171" s="70"/>
      <c r="K171" s="19"/>
    </row>
    <row r="172" spans="2:11" ht="12.75">
      <c r="B172" s="68"/>
      <c r="C172" s="69"/>
      <c r="D172" s="69"/>
      <c r="E172" s="69"/>
      <c r="F172" s="69"/>
      <c r="G172" s="69"/>
      <c r="H172" s="69"/>
      <c r="I172" s="69"/>
      <c r="J172" s="70"/>
      <c r="K172" s="19"/>
    </row>
    <row r="173" spans="2:10" ht="12.75">
      <c r="B173" s="68"/>
      <c r="C173" s="69"/>
      <c r="D173" s="69"/>
      <c r="E173" s="69"/>
      <c r="F173" s="69"/>
      <c r="G173" s="69"/>
      <c r="H173" s="69"/>
      <c r="I173" s="69"/>
      <c r="J173" s="70"/>
    </row>
    <row r="174" spans="2:10" ht="12.75">
      <c r="B174" s="68"/>
      <c r="C174" s="69"/>
      <c r="D174" s="69"/>
      <c r="E174" s="69"/>
      <c r="F174" s="69"/>
      <c r="G174" s="69"/>
      <c r="H174" s="69"/>
      <c r="I174" s="69"/>
      <c r="J174" s="70"/>
    </row>
    <row r="175" spans="2:10" ht="12.75">
      <c r="B175" s="68"/>
      <c r="C175" s="69"/>
      <c r="D175" s="69"/>
      <c r="E175" s="69"/>
      <c r="F175" s="69"/>
      <c r="G175" s="69"/>
      <c r="H175" s="69"/>
      <c r="I175" s="69"/>
      <c r="J175" s="70"/>
    </row>
    <row r="176" spans="2:10" ht="12.75">
      <c r="B176" s="71"/>
      <c r="C176" s="72"/>
      <c r="D176" s="72"/>
      <c r="E176" s="72"/>
      <c r="F176" s="72"/>
      <c r="G176" s="72"/>
      <c r="H176" s="72"/>
      <c r="I176" s="72"/>
      <c r="J176" s="73"/>
    </row>
    <row r="177" spans="9:10" ht="12.75">
      <c r="I177" s="59" t="s">
        <v>201</v>
      </c>
      <c r="J177" s="59" t="s">
        <v>202</v>
      </c>
    </row>
    <row r="178" spans="9:10" ht="12.75">
      <c r="I178" s="29"/>
      <c r="J178" s="29"/>
    </row>
    <row r="181" spans="2:11" ht="12.75" customHeight="1">
      <c r="B181" s="93">
        <f>CONCATENATE('EQ'!I19,'EQ'!I29,'EQ'!I24,'EQ'!I34,'EQ'!I40,'EQ'!I47,'EQ'!I51,'EQ'!I52,'EQ'!I56,'EQ'!I57,'EQ'!I58,'EQ'!I60,'EQ'!I67)</f>
      </c>
      <c r="C181" s="94"/>
      <c r="D181" s="94"/>
      <c r="E181" s="94"/>
      <c r="F181" s="94"/>
      <c r="G181" s="94"/>
      <c r="H181" s="94"/>
      <c r="I181" s="94"/>
      <c r="J181" s="95"/>
      <c r="K181" s="19"/>
    </row>
    <row r="182" spans="2:11" ht="12.75">
      <c r="B182" s="99"/>
      <c r="C182" s="100"/>
      <c r="D182" s="100"/>
      <c r="E182" s="100"/>
      <c r="F182" s="100"/>
      <c r="G182" s="100"/>
      <c r="H182" s="100"/>
      <c r="I182" s="100"/>
      <c r="J182" s="101"/>
      <c r="K182" s="19"/>
    </row>
    <row r="183" spans="2:11" ht="12.75">
      <c r="B183" s="99"/>
      <c r="C183" s="100"/>
      <c r="D183" s="100"/>
      <c r="E183" s="100"/>
      <c r="F183" s="100"/>
      <c r="G183" s="100"/>
      <c r="H183" s="100"/>
      <c r="I183" s="100"/>
      <c r="J183" s="101"/>
      <c r="K183" s="19"/>
    </row>
    <row r="184" spans="2:11" ht="12.75">
      <c r="B184" s="99"/>
      <c r="C184" s="100"/>
      <c r="D184" s="100"/>
      <c r="E184" s="100"/>
      <c r="F184" s="100"/>
      <c r="G184" s="100"/>
      <c r="H184" s="100"/>
      <c r="I184" s="100"/>
      <c r="J184" s="101"/>
      <c r="K184" s="19"/>
    </row>
    <row r="185" spans="2:11" ht="12.75">
      <c r="B185" s="99"/>
      <c r="C185" s="100"/>
      <c r="D185" s="100"/>
      <c r="E185" s="100"/>
      <c r="F185" s="100"/>
      <c r="G185" s="100"/>
      <c r="H185" s="100"/>
      <c r="I185" s="100"/>
      <c r="J185" s="101"/>
      <c r="K185" s="19"/>
    </row>
    <row r="186" spans="2:11" ht="12.75">
      <c r="B186" s="99"/>
      <c r="C186" s="100"/>
      <c r="D186" s="100"/>
      <c r="E186" s="100"/>
      <c r="F186" s="100"/>
      <c r="G186" s="100"/>
      <c r="H186" s="100"/>
      <c r="I186" s="100"/>
      <c r="J186" s="101"/>
      <c r="K186" s="19"/>
    </row>
    <row r="187" spans="2:11" ht="12.75">
      <c r="B187" s="99"/>
      <c r="C187" s="100"/>
      <c r="D187" s="100"/>
      <c r="E187" s="100"/>
      <c r="F187" s="100"/>
      <c r="G187" s="100"/>
      <c r="H187" s="100"/>
      <c r="I187" s="100"/>
      <c r="J187" s="101"/>
      <c r="K187" s="19"/>
    </row>
    <row r="188" spans="2:11" ht="12.75">
      <c r="B188" s="99"/>
      <c r="C188" s="100"/>
      <c r="D188" s="100"/>
      <c r="E188" s="100"/>
      <c r="F188" s="100"/>
      <c r="G188" s="100"/>
      <c r="H188" s="100"/>
      <c r="I188" s="100"/>
      <c r="J188" s="101"/>
      <c r="K188" s="19"/>
    </row>
    <row r="189" spans="2:11" ht="12.75">
      <c r="B189" s="99"/>
      <c r="C189" s="100"/>
      <c r="D189" s="100"/>
      <c r="E189" s="100"/>
      <c r="F189" s="100"/>
      <c r="G189" s="100"/>
      <c r="H189" s="100"/>
      <c r="I189" s="100"/>
      <c r="J189" s="101"/>
      <c r="K189" s="19"/>
    </row>
    <row r="190" spans="2:11" ht="12.75">
      <c r="B190" s="99"/>
      <c r="C190" s="100"/>
      <c r="D190" s="100"/>
      <c r="E190" s="100"/>
      <c r="F190" s="100"/>
      <c r="G190" s="100"/>
      <c r="H190" s="100"/>
      <c r="I190" s="100"/>
      <c r="J190" s="101"/>
      <c r="K190" s="19"/>
    </row>
    <row r="191" spans="2:11" ht="12.75">
      <c r="B191" s="99"/>
      <c r="C191" s="100"/>
      <c r="D191" s="100"/>
      <c r="E191" s="100"/>
      <c r="F191" s="100"/>
      <c r="G191" s="100"/>
      <c r="H191" s="100"/>
      <c r="I191" s="100"/>
      <c r="J191" s="101"/>
      <c r="K191" s="19"/>
    </row>
    <row r="192" spans="2:11" ht="12.75">
      <c r="B192" s="96"/>
      <c r="C192" s="97"/>
      <c r="D192" s="97"/>
      <c r="E192" s="97"/>
      <c r="F192" s="97"/>
      <c r="G192" s="97"/>
      <c r="H192" s="97"/>
      <c r="I192" s="97"/>
      <c r="J192" s="98"/>
      <c r="K192" s="19"/>
    </row>
    <row r="193" spans="2:11" ht="12.75">
      <c r="B193" s="68"/>
      <c r="C193" s="69"/>
      <c r="D193" s="69"/>
      <c r="E193" s="69"/>
      <c r="F193" s="69"/>
      <c r="G193" s="69"/>
      <c r="H193" s="69"/>
      <c r="I193" s="69"/>
      <c r="J193" s="70"/>
      <c r="K193" s="19"/>
    </row>
    <row r="194" spans="2:11" ht="12.75">
      <c r="B194" s="68"/>
      <c r="C194" s="69"/>
      <c r="D194" s="69"/>
      <c r="E194" s="69"/>
      <c r="F194" s="69"/>
      <c r="G194" s="69"/>
      <c r="H194" s="69"/>
      <c r="I194" s="69"/>
      <c r="J194" s="70"/>
      <c r="K194" s="19"/>
    </row>
    <row r="195" spans="2:11" ht="12.75">
      <c r="B195" s="68"/>
      <c r="C195" s="69"/>
      <c r="D195" s="69"/>
      <c r="E195" s="69"/>
      <c r="F195" s="69"/>
      <c r="G195" s="69"/>
      <c r="H195" s="69"/>
      <c r="I195" s="69"/>
      <c r="J195" s="70"/>
      <c r="K195" s="19"/>
    </row>
    <row r="196" spans="2:11" ht="12.75">
      <c r="B196" s="68"/>
      <c r="C196" s="69"/>
      <c r="D196" s="69"/>
      <c r="E196" s="69"/>
      <c r="F196" s="69"/>
      <c r="G196" s="69"/>
      <c r="H196" s="69"/>
      <c r="I196" s="69"/>
      <c r="J196" s="70"/>
      <c r="K196" s="19"/>
    </row>
    <row r="197" spans="2:11" ht="12.75">
      <c r="B197" s="68"/>
      <c r="C197" s="69"/>
      <c r="D197" s="69"/>
      <c r="E197" s="69"/>
      <c r="F197" s="69"/>
      <c r="G197" s="69"/>
      <c r="H197" s="69"/>
      <c r="I197" s="69"/>
      <c r="J197" s="70"/>
      <c r="K197" s="19"/>
    </row>
    <row r="198" spans="2:11" ht="12.75">
      <c r="B198" s="68"/>
      <c r="C198" s="69"/>
      <c r="D198" s="69"/>
      <c r="E198" s="69"/>
      <c r="F198" s="69"/>
      <c r="G198" s="69"/>
      <c r="H198" s="69"/>
      <c r="I198" s="69"/>
      <c r="J198" s="70"/>
      <c r="K198" s="19"/>
    </row>
    <row r="199" spans="2:11" ht="12.75">
      <c r="B199" s="68"/>
      <c r="C199" s="69"/>
      <c r="D199" s="69"/>
      <c r="E199" s="69"/>
      <c r="F199" s="69"/>
      <c r="G199" s="69"/>
      <c r="H199" s="69"/>
      <c r="I199" s="69"/>
      <c r="J199" s="70"/>
      <c r="K199" s="19"/>
    </row>
    <row r="200" spans="2:11" ht="12.75">
      <c r="B200" s="68"/>
      <c r="C200" s="69"/>
      <c r="D200" s="69"/>
      <c r="E200" s="69"/>
      <c r="F200" s="69"/>
      <c r="G200" s="69"/>
      <c r="H200" s="69"/>
      <c r="I200" s="69"/>
      <c r="J200" s="70"/>
      <c r="K200" s="19"/>
    </row>
    <row r="201" spans="2:10" s="19" customFormat="1" ht="12.75">
      <c r="B201" s="68"/>
      <c r="C201" s="69"/>
      <c r="D201" s="69"/>
      <c r="E201" s="69"/>
      <c r="F201" s="69"/>
      <c r="G201" s="69"/>
      <c r="H201" s="69"/>
      <c r="I201" s="69"/>
      <c r="J201" s="70"/>
    </row>
    <row r="202" spans="2:11" ht="12.75">
      <c r="B202" s="71"/>
      <c r="C202" s="72"/>
      <c r="D202" s="72"/>
      <c r="E202" s="72"/>
      <c r="F202" s="72"/>
      <c r="G202" s="72"/>
      <c r="H202" s="72"/>
      <c r="I202" s="72"/>
      <c r="J202" s="73"/>
      <c r="K202" s="19"/>
    </row>
    <row r="204" spans="9:10" ht="12.75">
      <c r="I204" s="59" t="s">
        <v>201</v>
      </c>
      <c r="J204" s="59" t="s">
        <v>202</v>
      </c>
    </row>
    <row r="205" spans="9:10" ht="12.75">
      <c r="I205" s="29"/>
      <c r="J205" s="29"/>
    </row>
    <row r="208" spans="2:11" ht="12.75" customHeight="1">
      <c r="B208" s="93">
        <f>CONCATENATE('AQ'!H18,'AQ'!H19,'AQ'!H28,'AQ'!H35,'AQ'!H43,'AQ'!H44,'AQ'!H53,'EQ'!I16,'EQ'!I27,'EQ'!I30,'EQ'!I33,'EQ'!I43,'EQ'!I44,'EQ'!I63,'EQ'!I65,'EQ'!I66)</f>
      </c>
      <c r="C208" s="102"/>
      <c r="D208" s="102"/>
      <c r="E208" s="102"/>
      <c r="F208" s="102"/>
      <c r="G208" s="102"/>
      <c r="H208" s="102"/>
      <c r="I208" s="102"/>
      <c r="J208" s="103"/>
      <c r="K208" s="19"/>
    </row>
    <row r="209" spans="2:11" ht="12.75">
      <c r="B209" s="104"/>
      <c r="C209" s="105"/>
      <c r="D209" s="105"/>
      <c r="E209" s="105"/>
      <c r="F209" s="105"/>
      <c r="G209" s="105"/>
      <c r="H209" s="105"/>
      <c r="I209" s="105"/>
      <c r="J209" s="106"/>
      <c r="K209" s="19"/>
    </row>
    <row r="210" spans="2:11" ht="12.75">
      <c r="B210" s="104"/>
      <c r="C210" s="105"/>
      <c r="D210" s="105"/>
      <c r="E210" s="105"/>
      <c r="F210" s="105"/>
      <c r="G210" s="105"/>
      <c r="H210" s="105"/>
      <c r="I210" s="105"/>
      <c r="J210" s="106"/>
      <c r="K210" s="19"/>
    </row>
    <row r="211" spans="2:11" ht="12.75">
      <c r="B211" s="104"/>
      <c r="C211" s="105"/>
      <c r="D211" s="105"/>
      <c r="E211" s="105"/>
      <c r="F211" s="105"/>
      <c r="G211" s="105"/>
      <c r="H211" s="105"/>
      <c r="I211" s="105"/>
      <c r="J211" s="106"/>
      <c r="K211" s="19"/>
    </row>
    <row r="212" spans="2:11" ht="12.75">
      <c r="B212" s="104"/>
      <c r="C212" s="105"/>
      <c r="D212" s="105"/>
      <c r="E212" s="105"/>
      <c r="F212" s="105"/>
      <c r="G212" s="105"/>
      <c r="H212" s="105"/>
      <c r="I212" s="105"/>
      <c r="J212" s="106"/>
      <c r="K212" s="19"/>
    </row>
    <row r="213" spans="2:11" ht="12.75">
      <c r="B213" s="104"/>
      <c r="C213" s="105"/>
      <c r="D213" s="105"/>
      <c r="E213" s="105"/>
      <c r="F213" s="105"/>
      <c r="G213" s="105"/>
      <c r="H213" s="105"/>
      <c r="I213" s="105"/>
      <c r="J213" s="106"/>
      <c r="K213" s="19"/>
    </row>
    <row r="214" spans="2:11" ht="12.75">
      <c r="B214" s="104"/>
      <c r="C214" s="105"/>
      <c r="D214" s="105"/>
      <c r="E214" s="105"/>
      <c r="F214" s="105"/>
      <c r="G214" s="105"/>
      <c r="H214" s="105"/>
      <c r="I214" s="105"/>
      <c r="J214" s="106"/>
      <c r="K214" s="19"/>
    </row>
    <row r="215" spans="2:11" ht="12.75">
      <c r="B215" s="104"/>
      <c r="C215" s="105"/>
      <c r="D215" s="105"/>
      <c r="E215" s="105"/>
      <c r="F215" s="105"/>
      <c r="G215" s="105"/>
      <c r="H215" s="105"/>
      <c r="I215" s="105"/>
      <c r="J215" s="106"/>
      <c r="K215" s="19"/>
    </row>
    <row r="216" spans="2:11" ht="12.75">
      <c r="B216" s="104"/>
      <c r="C216" s="105"/>
      <c r="D216" s="105"/>
      <c r="E216" s="105"/>
      <c r="F216" s="105"/>
      <c r="G216" s="105"/>
      <c r="H216" s="105"/>
      <c r="I216" s="105"/>
      <c r="J216" s="106"/>
      <c r="K216" s="19"/>
    </row>
    <row r="217" spans="2:11" ht="12.75">
      <c r="B217" s="104"/>
      <c r="C217" s="105"/>
      <c r="D217" s="105"/>
      <c r="E217" s="105"/>
      <c r="F217" s="105"/>
      <c r="G217" s="105"/>
      <c r="H217" s="105"/>
      <c r="I217" s="105"/>
      <c r="J217" s="106"/>
      <c r="K217" s="19"/>
    </row>
    <row r="218" spans="2:11" ht="12.75">
      <c r="B218" s="104"/>
      <c r="C218" s="105"/>
      <c r="D218" s="105"/>
      <c r="E218" s="105"/>
      <c r="F218" s="105"/>
      <c r="G218" s="105"/>
      <c r="H218" s="105"/>
      <c r="I218" s="105"/>
      <c r="J218" s="106"/>
      <c r="K218" s="19"/>
    </row>
    <row r="219" spans="2:11" ht="12.75">
      <c r="B219" s="104"/>
      <c r="C219" s="105"/>
      <c r="D219" s="105"/>
      <c r="E219" s="105"/>
      <c r="F219" s="105"/>
      <c r="G219" s="105"/>
      <c r="H219" s="105"/>
      <c r="I219" s="105"/>
      <c r="J219" s="106"/>
      <c r="K219" s="19"/>
    </row>
    <row r="220" spans="2:11" ht="12.75">
      <c r="B220" s="104"/>
      <c r="C220" s="105"/>
      <c r="D220" s="105"/>
      <c r="E220" s="105"/>
      <c r="F220" s="105"/>
      <c r="G220" s="105"/>
      <c r="H220" s="105"/>
      <c r="I220" s="105"/>
      <c r="J220" s="106"/>
      <c r="K220" s="19"/>
    </row>
    <row r="221" spans="2:11" ht="12.75">
      <c r="B221" s="104"/>
      <c r="C221" s="105"/>
      <c r="D221" s="105"/>
      <c r="E221" s="105"/>
      <c r="F221" s="105"/>
      <c r="G221" s="105"/>
      <c r="H221" s="105"/>
      <c r="I221" s="105"/>
      <c r="J221" s="106"/>
      <c r="K221" s="19"/>
    </row>
    <row r="222" spans="2:11" ht="12.75">
      <c r="B222" s="104"/>
      <c r="C222" s="105"/>
      <c r="D222" s="105"/>
      <c r="E222" s="105"/>
      <c r="F222" s="105"/>
      <c r="G222" s="105"/>
      <c r="H222" s="105"/>
      <c r="I222" s="105"/>
      <c r="J222" s="106"/>
      <c r="K222" s="19"/>
    </row>
    <row r="223" spans="2:11" ht="12.75">
      <c r="B223" s="107"/>
      <c r="C223" s="108"/>
      <c r="D223" s="108"/>
      <c r="E223" s="108"/>
      <c r="F223" s="108"/>
      <c r="G223" s="108"/>
      <c r="H223" s="108"/>
      <c r="I223" s="108"/>
      <c r="J223" s="109"/>
      <c r="K223" s="19"/>
    </row>
    <row r="224" spans="2:11" ht="12.75">
      <c r="B224" s="68"/>
      <c r="C224" s="69"/>
      <c r="D224" s="69"/>
      <c r="E224" s="69"/>
      <c r="F224" s="69"/>
      <c r="G224" s="69"/>
      <c r="H224" s="69"/>
      <c r="I224" s="69"/>
      <c r="J224" s="70"/>
      <c r="K224" s="19"/>
    </row>
    <row r="225" spans="2:11" ht="12.75">
      <c r="B225" s="68"/>
      <c r="C225" s="69"/>
      <c r="D225" s="69"/>
      <c r="E225" s="69"/>
      <c r="F225" s="69"/>
      <c r="G225" s="69"/>
      <c r="H225" s="69"/>
      <c r="I225" s="69"/>
      <c r="J225" s="70"/>
      <c r="K225" s="19"/>
    </row>
    <row r="226" spans="2:11" ht="12.75">
      <c r="B226" s="68"/>
      <c r="C226" s="69"/>
      <c r="D226" s="69"/>
      <c r="E226" s="69"/>
      <c r="F226" s="69"/>
      <c r="G226" s="69"/>
      <c r="H226" s="69"/>
      <c r="I226" s="69"/>
      <c r="J226" s="70"/>
      <c r="K226" s="19"/>
    </row>
    <row r="227" spans="2:11" ht="12.75">
      <c r="B227" s="68"/>
      <c r="C227" s="69"/>
      <c r="D227" s="69"/>
      <c r="E227" s="69"/>
      <c r="F227" s="69"/>
      <c r="G227" s="69"/>
      <c r="H227" s="69"/>
      <c r="I227" s="69"/>
      <c r="J227" s="70"/>
      <c r="K227" s="19"/>
    </row>
    <row r="228" spans="2:11" ht="12.75">
      <c r="B228" s="68"/>
      <c r="C228" s="69"/>
      <c r="D228" s="69"/>
      <c r="E228" s="69"/>
      <c r="F228" s="69"/>
      <c r="G228" s="69"/>
      <c r="H228" s="69"/>
      <c r="I228" s="69"/>
      <c r="J228" s="70"/>
      <c r="K228" s="19"/>
    </row>
    <row r="229" spans="2:11" ht="12.75">
      <c r="B229" s="68"/>
      <c r="C229" s="69"/>
      <c r="D229" s="69"/>
      <c r="E229" s="69"/>
      <c r="F229" s="69"/>
      <c r="G229" s="69"/>
      <c r="H229" s="69"/>
      <c r="I229" s="69"/>
      <c r="J229" s="70"/>
      <c r="K229" s="19"/>
    </row>
    <row r="230" spans="2:11" ht="12.75">
      <c r="B230" s="68"/>
      <c r="C230" s="69"/>
      <c r="D230" s="69"/>
      <c r="E230" s="69"/>
      <c r="F230" s="69"/>
      <c r="G230" s="69"/>
      <c r="H230" s="69"/>
      <c r="I230" s="69"/>
      <c r="J230" s="70"/>
      <c r="K230" s="19"/>
    </row>
    <row r="231" spans="2:11" ht="12.75">
      <c r="B231" s="71"/>
      <c r="C231" s="72"/>
      <c r="D231" s="72"/>
      <c r="E231" s="72"/>
      <c r="F231" s="72"/>
      <c r="G231" s="72"/>
      <c r="H231" s="72"/>
      <c r="I231" s="72"/>
      <c r="J231" s="73"/>
      <c r="K231" s="19"/>
    </row>
    <row r="232" ht="12.75">
      <c r="B232" s="13" t="s">
        <v>203</v>
      </c>
    </row>
    <row r="233" spans="9:10" ht="12.75">
      <c r="I233" s="59"/>
      <c r="J233" s="59"/>
    </row>
    <row r="234" spans="9:10" ht="12.75">
      <c r="I234" s="59" t="s">
        <v>201</v>
      </c>
      <c r="J234" s="59" t="s">
        <v>202</v>
      </c>
    </row>
    <row r="235" spans="9:10" ht="12.75">
      <c r="I235" s="29"/>
      <c r="J235" s="29"/>
    </row>
    <row r="238" spans="2:11" ht="12.75">
      <c r="B238" s="93">
        <f>CONCATENATE('AQ'!H12,'AQ'!H24,'AQ'!H49)</f>
      </c>
      <c r="C238" s="94"/>
      <c r="D238" s="94"/>
      <c r="E238" s="94"/>
      <c r="F238" s="94"/>
      <c r="G238" s="94"/>
      <c r="H238" s="94"/>
      <c r="I238" s="94"/>
      <c r="J238" s="95"/>
      <c r="K238" s="19"/>
    </row>
    <row r="239" spans="2:11" ht="12.75">
      <c r="B239" s="99"/>
      <c r="C239" s="100"/>
      <c r="D239" s="100"/>
      <c r="E239" s="100"/>
      <c r="F239" s="100"/>
      <c r="G239" s="100"/>
      <c r="H239" s="100"/>
      <c r="I239" s="100"/>
      <c r="J239" s="101"/>
      <c r="K239" s="19"/>
    </row>
    <row r="240" spans="2:11" ht="12.75">
      <c r="B240" s="96"/>
      <c r="C240" s="97"/>
      <c r="D240" s="97"/>
      <c r="E240" s="97"/>
      <c r="F240" s="97"/>
      <c r="G240" s="97"/>
      <c r="H240" s="97"/>
      <c r="I240" s="97"/>
      <c r="J240" s="98"/>
      <c r="K240" s="19"/>
    </row>
    <row r="241" spans="2:11" ht="12.75">
      <c r="B241" s="68"/>
      <c r="C241" s="69"/>
      <c r="D241" s="69"/>
      <c r="E241" s="69"/>
      <c r="F241" s="69"/>
      <c r="G241" s="69"/>
      <c r="H241" s="69"/>
      <c r="I241" s="69"/>
      <c r="J241" s="70"/>
      <c r="K241" s="19"/>
    </row>
    <row r="242" spans="2:11" ht="12.75">
      <c r="B242" s="68"/>
      <c r="C242" s="69"/>
      <c r="D242" s="69"/>
      <c r="E242" s="69"/>
      <c r="F242" s="69"/>
      <c r="G242" s="69"/>
      <c r="H242" s="69"/>
      <c r="I242" s="69"/>
      <c r="J242" s="70"/>
      <c r="K242" s="19"/>
    </row>
    <row r="243" spans="2:11" ht="12.75">
      <c r="B243" s="68"/>
      <c r="C243" s="69"/>
      <c r="D243" s="69"/>
      <c r="E243" s="69"/>
      <c r="F243" s="69"/>
      <c r="G243" s="69"/>
      <c r="H243" s="69"/>
      <c r="I243" s="69"/>
      <c r="J243" s="70"/>
      <c r="K243" s="19"/>
    </row>
    <row r="244" spans="2:11" ht="12.75">
      <c r="B244" s="68"/>
      <c r="C244" s="69"/>
      <c r="D244" s="69"/>
      <c r="E244" s="69"/>
      <c r="F244" s="69"/>
      <c r="G244" s="69"/>
      <c r="H244" s="69"/>
      <c r="I244" s="69"/>
      <c r="J244" s="70"/>
      <c r="K244" s="19"/>
    </row>
    <row r="245" spans="2:11" ht="12.75">
      <c r="B245" s="68"/>
      <c r="C245" s="69"/>
      <c r="D245" s="69"/>
      <c r="E245" s="69"/>
      <c r="F245" s="69"/>
      <c r="G245" s="69"/>
      <c r="H245" s="69"/>
      <c r="I245" s="69"/>
      <c r="J245" s="70"/>
      <c r="K245" s="19"/>
    </row>
    <row r="246" spans="2:11" ht="12.75">
      <c r="B246" s="68"/>
      <c r="C246" s="69"/>
      <c r="D246" s="69"/>
      <c r="E246" s="69"/>
      <c r="F246" s="69"/>
      <c r="G246" s="69"/>
      <c r="H246" s="69"/>
      <c r="I246" s="69"/>
      <c r="J246" s="70"/>
      <c r="K246" s="19"/>
    </row>
    <row r="247" spans="2:11" ht="12.75">
      <c r="B247" s="68"/>
      <c r="C247" s="69"/>
      <c r="D247" s="69"/>
      <c r="E247" s="69"/>
      <c r="F247" s="69"/>
      <c r="G247" s="69"/>
      <c r="H247" s="69"/>
      <c r="I247" s="69"/>
      <c r="J247" s="70"/>
      <c r="K247" s="19"/>
    </row>
    <row r="248" spans="2:11" ht="12.75">
      <c r="B248" s="68"/>
      <c r="C248" s="69"/>
      <c r="D248" s="69"/>
      <c r="E248" s="69"/>
      <c r="F248" s="69"/>
      <c r="G248" s="69"/>
      <c r="H248" s="69"/>
      <c r="I248" s="69"/>
      <c r="J248" s="70"/>
      <c r="K248" s="19"/>
    </row>
    <row r="249" spans="2:11" ht="12.75">
      <c r="B249" s="68"/>
      <c r="C249" s="69"/>
      <c r="D249" s="69"/>
      <c r="E249" s="69"/>
      <c r="F249" s="69"/>
      <c r="G249" s="69"/>
      <c r="H249" s="69"/>
      <c r="I249" s="69"/>
      <c r="J249" s="70"/>
      <c r="K249" s="19"/>
    </row>
    <row r="250" spans="2:11" ht="12.75">
      <c r="B250" s="71"/>
      <c r="C250" s="72"/>
      <c r="D250" s="72"/>
      <c r="E250" s="72"/>
      <c r="F250" s="72"/>
      <c r="G250" s="72"/>
      <c r="H250" s="72"/>
      <c r="I250" s="72"/>
      <c r="J250" s="73"/>
      <c r="K250" s="19"/>
    </row>
    <row r="252" spans="9:10" ht="12.75">
      <c r="I252" s="59" t="s">
        <v>201</v>
      </c>
      <c r="J252" s="59" t="s">
        <v>202</v>
      </c>
    </row>
    <row r="253" spans="9:10" ht="12.75">
      <c r="I253" s="29"/>
      <c r="J253" s="29"/>
    </row>
    <row r="256" spans="2:11" ht="12.75" customHeight="1">
      <c r="B256" s="93">
        <f>CONCATENATE('AQ'!H10,'AQ'!H33)</f>
      </c>
      <c r="C256" s="94"/>
      <c r="D256" s="94"/>
      <c r="E256" s="94"/>
      <c r="F256" s="94"/>
      <c r="G256" s="94"/>
      <c r="H256" s="94"/>
      <c r="I256" s="94"/>
      <c r="J256" s="95"/>
      <c r="K256" s="19"/>
    </row>
    <row r="257" spans="2:11" ht="12.75">
      <c r="B257" s="96"/>
      <c r="C257" s="97"/>
      <c r="D257" s="97"/>
      <c r="E257" s="97"/>
      <c r="F257" s="97"/>
      <c r="G257" s="97"/>
      <c r="H257" s="97"/>
      <c r="I257" s="97"/>
      <c r="J257" s="98"/>
      <c r="K257" s="19"/>
    </row>
    <row r="258" spans="2:11" ht="12.75">
      <c r="B258" s="68"/>
      <c r="C258" s="69"/>
      <c r="D258" s="69"/>
      <c r="E258" s="69"/>
      <c r="F258" s="69"/>
      <c r="G258" s="69"/>
      <c r="H258" s="69"/>
      <c r="I258" s="69"/>
      <c r="J258" s="70"/>
      <c r="K258" s="19"/>
    </row>
    <row r="259" spans="2:11" ht="12.75">
      <c r="B259" s="68"/>
      <c r="C259" s="69"/>
      <c r="D259" s="69"/>
      <c r="E259" s="69"/>
      <c r="F259" s="69"/>
      <c r="G259" s="69"/>
      <c r="H259" s="69"/>
      <c r="I259" s="69"/>
      <c r="J259" s="70"/>
      <c r="K259" s="19"/>
    </row>
    <row r="260" spans="2:11" ht="12.75">
      <c r="B260" s="68"/>
      <c r="C260" s="69"/>
      <c r="D260" s="69"/>
      <c r="E260" s="69"/>
      <c r="F260" s="69"/>
      <c r="G260" s="69"/>
      <c r="H260" s="69"/>
      <c r="I260" s="69"/>
      <c r="J260" s="70"/>
      <c r="K260" s="19"/>
    </row>
    <row r="261" spans="2:11" ht="12.75">
      <c r="B261" s="68"/>
      <c r="C261" s="69"/>
      <c r="D261" s="69"/>
      <c r="E261" s="69"/>
      <c r="F261" s="69"/>
      <c r="G261" s="69"/>
      <c r="H261" s="69"/>
      <c r="I261" s="69"/>
      <c r="J261" s="70"/>
      <c r="K261" s="19"/>
    </row>
    <row r="262" spans="2:11" ht="12.75">
      <c r="B262" s="68"/>
      <c r="C262" s="69"/>
      <c r="D262" s="69"/>
      <c r="E262" s="69"/>
      <c r="F262" s="69"/>
      <c r="G262" s="69"/>
      <c r="H262" s="69"/>
      <c r="I262" s="69"/>
      <c r="J262" s="70"/>
      <c r="K262" s="19"/>
    </row>
    <row r="263" spans="2:11" ht="12.75">
      <c r="B263" s="68"/>
      <c r="C263" s="69"/>
      <c r="D263" s="69"/>
      <c r="E263" s="69"/>
      <c r="F263" s="69"/>
      <c r="G263" s="69"/>
      <c r="H263" s="69"/>
      <c r="I263" s="69"/>
      <c r="J263" s="70"/>
      <c r="K263" s="19"/>
    </row>
    <row r="264" spans="2:11" ht="12.75">
      <c r="B264" s="68"/>
      <c r="C264" s="69"/>
      <c r="D264" s="69"/>
      <c r="E264" s="69"/>
      <c r="F264" s="69"/>
      <c r="G264" s="69"/>
      <c r="H264" s="69"/>
      <c r="I264" s="69"/>
      <c r="J264" s="70"/>
      <c r="K264" s="19"/>
    </row>
    <row r="265" spans="2:11" ht="12.75">
      <c r="B265" s="68"/>
      <c r="C265" s="69"/>
      <c r="D265" s="69"/>
      <c r="E265" s="69"/>
      <c r="F265" s="69"/>
      <c r="G265" s="69"/>
      <c r="H265" s="69"/>
      <c r="I265" s="69"/>
      <c r="J265" s="70"/>
      <c r="K265" s="19"/>
    </row>
    <row r="266" spans="2:11" ht="12.75">
      <c r="B266" s="68"/>
      <c r="C266" s="69"/>
      <c r="D266" s="69"/>
      <c r="E266" s="69"/>
      <c r="F266" s="69"/>
      <c r="G266" s="69"/>
      <c r="H266" s="69"/>
      <c r="I266" s="69"/>
      <c r="J266" s="70"/>
      <c r="K266" s="19"/>
    </row>
    <row r="267" spans="2:11" ht="12.75">
      <c r="B267" s="71"/>
      <c r="C267" s="72"/>
      <c r="D267" s="72"/>
      <c r="E267" s="72"/>
      <c r="F267" s="72"/>
      <c r="G267" s="72"/>
      <c r="H267" s="72"/>
      <c r="I267" s="72"/>
      <c r="J267" s="73"/>
      <c r="K267" s="19"/>
    </row>
    <row r="269" spans="9:10" ht="12.75">
      <c r="I269" s="59" t="s">
        <v>201</v>
      </c>
      <c r="J269" s="59" t="s">
        <v>202</v>
      </c>
    </row>
    <row r="270" spans="9:10" ht="12.75">
      <c r="I270" s="29"/>
      <c r="J270" s="29"/>
    </row>
    <row r="273" spans="2:11" ht="12.75">
      <c r="B273" s="82"/>
      <c r="C273" s="74"/>
      <c r="D273" s="74"/>
      <c r="E273" s="74"/>
      <c r="F273" s="74"/>
      <c r="G273" s="74"/>
      <c r="H273" s="74"/>
      <c r="I273" s="74"/>
      <c r="J273" s="75"/>
      <c r="K273" s="19"/>
    </row>
    <row r="274" spans="2:11" ht="12.75">
      <c r="B274" s="68"/>
      <c r="C274" s="69"/>
      <c r="D274" s="69"/>
      <c r="E274" s="69"/>
      <c r="F274" s="69"/>
      <c r="G274" s="69"/>
      <c r="H274" s="69"/>
      <c r="I274" s="69"/>
      <c r="J274" s="70"/>
      <c r="K274" s="19"/>
    </row>
    <row r="275" spans="2:11" ht="12.75">
      <c r="B275" s="68"/>
      <c r="C275" s="69"/>
      <c r="D275" s="69"/>
      <c r="E275" s="69"/>
      <c r="F275" s="69"/>
      <c r="G275" s="69"/>
      <c r="H275" s="69"/>
      <c r="I275" s="69"/>
      <c r="J275" s="70"/>
      <c r="K275" s="19"/>
    </row>
    <row r="276" spans="2:11" ht="12.75">
      <c r="B276" s="68"/>
      <c r="C276" s="69"/>
      <c r="D276" s="69"/>
      <c r="E276" s="69"/>
      <c r="F276" s="69"/>
      <c r="G276" s="69"/>
      <c r="H276" s="69"/>
      <c r="I276" s="69"/>
      <c r="J276" s="70"/>
      <c r="K276" s="19"/>
    </row>
    <row r="277" spans="2:11" ht="12.75">
      <c r="B277" s="68"/>
      <c r="C277" s="69"/>
      <c r="D277" s="69"/>
      <c r="E277" s="69"/>
      <c r="F277" s="69"/>
      <c r="G277" s="69"/>
      <c r="H277" s="69"/>
      <c r="I277" s="69"/>
      <c r="J277" s="70"/>
      <c r="K277" s="19"/>
    </row>
    <row r="278" spans="2:11" ht="12.75">
      <c r="B278" s="68"/>
      <c r="C278" s="69"/>
      <c r="D278" s="69"/>
      <c r="E278" s="69"/>
      <c r="F278" s="69"/>
      <c r="G278" s="69"/>
      <c r="H278" s="69"/>
      <c r="I278" s="69"/>
      <c r="J278" s="70"/>
      <c r="K278" s="19"/>
    </row>
    <row r="279" spans="2:11" ht="12.75">
      <c r="B279" s="68"/>
      <c r="C279" s="69"/>
      <c r="D279" s="69"/>
      <c r="E279" s="69"/>
      <c r="F279" s="69"/>
      <c r="G279" s="69"/>
      <c r="H279" s="69"/>
      <c r="I279" s="69"/>
      <c r="J279" s="70"/>
      <c r="K279" s="19"/>
    </row>
    <row r="280" spans="2:11" ht="12.75">
      <c r="B280" s="68"/>
      <c r="C280" s="69"/>
      <c r="D280" s="69"/>
      <c r="E280" s="69"/>
      <c r="F280" s="69"/>
      <c r="G280" s="69"/>
      <c r="H280" s="69"/>
      <c r="I280" s="69"/>
      <c r="J280" s="70"/>
      <c r="K280" s="19"/>
    </row>
    <row r="281" spans="2:11" ht="12.75">
      <c r="B281" s="68"/>
      <c r="C281" s="69"/>
      <c r="D281" s="69"/>
      <c r="E281" s="69"/>
      <c r="F281" s="69"/>
      <c r="G281" s="69"/>
      <c r="H281" s="69"/>
      <c r="I281" s="69"/>
      <c r="J281" s="70"/>
      <c r="K281" s="19"/>
    </row>
    <row r="282" spans="2:11" ht="12.75">
      <c r="B282" s="71"/>
      <c r="C282" s="72"/>
      <c r="D282" s="72"/>
      <c r="E282" s="72"/>
      <c r="F282" s="72"/>
      <c r="G282" s="72"/>
      <c r="H282" s="72"/>
      <c r="I282" s="72"/>
      <c r="J282" s="73"/>
      <c r="K282" s="19"/>
    </row>
    <row r="283" spans="9:10" ht="12.75">
      <c r="I283" s="59" t="s">
        <v>201</v>
      </c>
      <c r="J283" s="59" t="s">
        <v>202</v>
      </c>
    </row>
    <row r="284" spans="9:10" ht="12.75">
      <c r="I284" s="29"/>
      <c r="J284" s="29"/>
    </row>
    <row r="285" spans="9:10" ht="12.75">
      <c r="I285" s="61"/>
      <c r="J285" s="61"/>
    </row>
    <row r="286" spans="9:10" ht="12.75">
      <c r="I286" s="61"/>
      <c r="J286" s="61"/>
    </row>
    <row r="287" spans="2:11" ht="12.75" customHeight="1">
      <c r="B287" s="93">
        <f>CONCATENATE('AQ'!H13,'AQ'!H14,'AQ'!H17,'AQ'!H20,'AQ'!H27,'AQ'!H31,'AQ'!H36,'AQ'!H38)</f>
      </c>
      <c r="C287" s="94"/>
      <c r="D287" s="94"/>
      <c r="E287" s="94"/>
      <c r="F287" s="94"/>
      <c r="G287" s="94"/>
      <c r="H287" s="94"/>
      <c r="I287" s="94"/>
      <c r="J287" s="95"/>
      <c r="K287" s="19"/>
    </row>
    <row r="288" spans="2:11" ht="12.75">
      <c r="B288" s="99"/>
      <c r="C288" s="100"/>
      <c r="D288" s="100"/>
      <c r="E288" s="100"/>
      <c r="F288" s="100"/>
      <c r="G288" s="100"/>
      <c r="H288" s="100"/>
      <c r="I288" s="100"/>
      <c r="J288" s="101"/>
      <c r="K288" s="19"/>
    </row>
    <row r="289" spans="2:11" ht="12.75">
      <c r="B289" s="99"/>
      <c r="C289" s="100"/>
      <c r="D289" s="100"/>
      <c r="E289" s="100"/>
      <c r="F289" s="100"/>
      <c r="G289" s="100"/>
      <c r="H289" s="100"/>
      <c r="I289" s="100"/>
      <c r="J289" s="101"/>
      <c r="K289" s="19"/>
    </row>
    <row r="290" spans="2:11" ht="12.75">
      <c r="B290" s="99"/>
      <c r="C290" s="100"/>
      <c r="D290" s="100"/>
      <c r="E290" s="100"/>
      <c r="F290" s="100"/>
      <c r="G290" s="100"/>
      <c r="H290" s="100"/>
      <c r="I290" s="100"/>
      <c r="J290" s="101"/>
      <c r="K290" s="19"/>
    </row>
    <row r="291" spans="2:11" ht="12.75">
      <c r="B291" s="99"/>
      <c r="C291" s="100"/>
      <c r="D291" s="100"/>
      <c r="E291" s="100"/>
      <c r="F291" s="100"/>
      <c r="G291" s="100"/>
      <c r="H291" s="100"/>
      <c r="I291" s="100"/>
      <c r="J291" s="101"/>
      <c r="K291" s="19"/>
    </row>
    <row r="292" spans="2:11" ht="12.75">
      <c r="B292" s="99"/>
      <c r="C292" s="100"/>
      <c r="D292" s="100"/>
      <c r="E292" s="100"/>
      <c r="F292" s="100"/>
      <c r="G292" s="100"/>
      <c r="H292" s="100"/>
      <c r="I292" s="100"/>
      <c r="J292" s="101"/>
      <c r="K292" s="19"/>
    </row>
    <row r="293" spans="2:11" ht="12.75">
      <c r="B293" s="99"/>
      <c r="C293" s="100"/>
      <c r="D293" s="100"/>
      <c r="E293" s="100"/>
      <c r="F293" s="100"/>
      <c r="G293" s="100"/>
      <c r="H293" s="100"/>
      <c r="I293" s="100"/>
      <c r="J293" s="101"/>
      <c r="K293" s="19"/>
    </row>
    <row r="294" spans="2:11" ht="12.75">
      <c r="B294" s="96"/>
      <c r="C294" s="97"/>
      <c r="D294" s="97"/>
      <c r="E294" s="97"/>
      <c r="F294" s="97"/>
      <c r="G294" s="97"/>
      <c r="H294" s="97"/>
      <c r="I294" s="97"/>
      <c r="J294" s="98"/>
      <c r="K294" s="19"/>
    </row>
    <row r="295" spans="2:11" ht="12.75">
      <c r="B295" s="68"/>
      <c r="C295" s="69"/>
      <c r="D295" s="69"/>
      <c r="E295" s="69"/>
      <c r="F295" s="69"/>
      <c r="G295" s="69"/>
      <c r="H295" s="69"/>
      <c r="I295" s="69"/>
      <c r="J295" s="70"/>
      <c r="K295" s="19"/>
    </row>
    <row r="296" spans="2:11" ht="12.75">
      <c r="B296" s="68"/>
      <c r="C296" s="69"/>
      <c r="D296" s="69"/>
      <c r="E296" s="69"/>
      <c r="F296" s="69"/>
      <c r="G296" s="69"/>
      <c r="H296" s="69"/>
      <c r="I296" s="69"/>
      <c r="J296" s="70"/>
      <c r="K296" s="19"/>
    </row>
    <row r="297" spans="2:11" ht="12.75">
      <c r="B297" s="68"/>
      <c r="C297" s="69"/>
      <c r="D297" s="69"/>
      <c r="E297" s="69"/>
      <c r="F297" s="69"/>
      <c r="G297" s="69"/>
      <c r="H297" s="69"/>
      <c r="I297" s="69"/>
      <c r="J297" s="70"/>
      <c r="K297" s="19"/>
    </row>
    <row r="298" spans="2:11" ht="12.75">
      <c r="B298" s="68"/>
      <c r="C298" s="69"/>
      <c r="D298" s="69"/>
      <c r="E298" s="69"/>
      <c r="F298" s="69"/>
      <c r="G298" s="69"/>
      <c r="H298" s="69"/>
      <c r="I298" s="69"/>
      <c r="J298" s="70"/>
      <c r="K298" s="19"/>
    </row>
    <row r="299" spans="2:11" ht="12.75">
      <c r="B299" s="68"/>
      <c r="C299" s="69"/>
      <c r="D299" s="69"/>
      <c r="E299" s="69"/>
      <c r="F299" s="69"/>
      <c r="G299" s="69"/>
      <c r="H299" s="69"/>
      <c r="I299" s="69"/>
      <c r="J299" s="70"/>
      <c r="K299" s="19"/>
    </row>
    <row r="300" spans="2:11" ht="12.75">
      <c r="B300" s="68"/>
      <c r="C300" s="69"/>
      <c r="D300" s="69"/>
      <c r="E300" s="69"/>
      <c r="F300" s="69"/>
      <c r="G300" s="69"/>
      <c r="H300" s="69"/>
      <c r="I300" s="69"/>
      <c r="J300" s="70"/>
      <c r="K300" s="19"/>
    </row>
    <row r="301" spans="2:11" ht="12.75">
      <c r="B301" s="68"/>
      <c r="C301" s="69"/>
      <c r="D301" s="69"/>
      <c r="E301" s="69"/>
      <c r="F301" s="69"/>
      <c r="G301" s="69"/>
      <c r="H301" s="69"/>
      <c r="I301" s="69"/>
      <c r="J301" s="70"/>
      <c r="K301" s="19"/>
    </row>
    <row r="302" spans="2:11" ht="12.75">
      <c r="B302" s="68"/>
      <c r="C302" s="69"/>
      <c r="D302" s="69"/>
      <c r="E302" s="69"/>
      <c r="F302" s="69"/>
      <c r="G302" s="69"/>
      <c r="H302" s="69"/>
      <c r="I302" s="69"/>
      <c r="J302" s="70"/>
      <c r="K302" s="19"/>
    </row>
    <row r="303" spans="2:11" ht="12.75">
      <c r="B303" s="68"/>
      <c r="C303" s="69"/>
      <c r="D303" s="69"/>
      <c r="E303" s="69"/>
      <c r="F303" s="69"/>
      <c r="G303" s="69"/>
      <c r="H303" s="69"/>
      <c r="I303" s="69"/>
      <c r="J303" s="70"/>
      <c r="K303" s="19"/>
    </row>
    <row r="304" spans="2:11" ht="12.75">
      <c r="B304" s="71"/>
      <c r="C304" s="72"/>
      <c r="D304" s="72"/>
      <c r="E304" s="72"/>
      <c r="F304" s="72"/>
      <c r="G304" s="72"/>
      <c r="H304" s="72"/>
      <c r="I304" s="72"/>
      <c r="J304" s="73"/>
      <c r="K304" s="19"/>
    </row>
    <row r="305" ht="12.75">
      <c r="B305" s="62"/>
    </row>
    <row r="306" spans="9:10" ht="12.75">
      <c r="I306" s="59" t="s">
        <v>201</v>
      </c>
      <c r="J306" s="59" t="s">
        <v>202</v>
      </c>
    </row>
    <row r="307" spans="9:10" ht="12.75">
      <c r="I307" s="29"/>
      <c r="J307" s="29"/>
    </row>
    <row r="310" spans="2:11" ht="12.75" customHeight="1">
      <c r="B310" s="93">
        <f>CONCATENATE('EQ'!I18,'EQ'!I68)</f>
      </c>
      <c r="C310" s="94"/>
      <c r="D310" s="94"/>
      <c r="E310" s="94"/>
      <c r="F310" s="94"/>
      <c r="G310" s="94"/>
      <c r="H310" s="94"/>
      <c r="I310" s="94"/>
      <c r="J310" s="95"/>
      <c r="K310" s="19"/>
    </row>
    <row r="311" spans="2:11" ht="12.75">
      <c r="B311" s="96"/>
      <c r="C311" s="97"/>
      <c r="D311" s="97"/>
      <c r="E311" s="97"/>
      <c r="F311" s="97"/>
      <c r="G311" s="97"/>
      <c r="H311" s="97"/>
      <c r="I311" s="97"/>
      <c r="J311" s="98"/>
      <c r="K311" s="19"/>
    </row>
    <row r="312" spans="2:11" ht="12.75">
      <c r="B312" s="68"/>
      <c r="C312" s="69"/>
      <c r="D312" s="69"/>
      <c r="E312" s="69"/>
      <c r="F312" s="69"/>
      <c r="G312" s="69"/>
      <c r="H312" s="69"/>
      <c r="I312" s="69"/>
      <c r="J312" s="70"/>
      <c r="K312" s="19"/>
    </row>
    <row r="313" spans="2:11" ht="12.75">
      <c r="B313" s="68"/>
      <c r="C313" s="69"/>
      <c r="D313" s="69"/>
      <c r="E313" s="69"/>
      <c r="F313" s="69"/>
      <c r="G313" s="69"/>
      <c r="H313" s="69"/>
      <c r="I313" s="69"/>
      <c r="J313" s="70"/>
      <c r="K313" s="19"/>
    </row>
    <row r="314" spans="2:11" ht="12.75">
      <c r="B314" s="68"/>
      <c r="C314" s="69"/>
      <c r="D314" s="69"/>
      <c r="E314" s="69"/>
      <c r="F314" s="69"/>
      <c r="G314" s="69"/>
      <c r="H314" s="69"/>
      <c r="I314" s="69"/>
      <c r="J314" s="70"/>
      <c r="K314" s="19"/>
    </row>
    <row r="315" spans="2:11" ht="12.75">
      <c r="B315" s="68"/>
      <c r="C315" s="69"/>
      <c r="D315" s="69"/>
      <c r="E315" s="69"/>
      <c r="F315" s="69"/>
      <c r="G315" s="69"/>
      <c r="H315" s="69"/>
      <c r="I315" s="69"/>
      <c r="J315" s="70"/>
      <c r="K315" s="19"/>
    </row>
    <row r="316" spans="2:11" ht="12.75">
      <c r="B316" s="68"/>
      <c r="C316" s="69"/>
      <c r="D316" s="69"/>
      <c r="E316" s="69"/>
      <c r="F316" s="69"/>
      <c r="G316" s="69"/>
      <c r="H316" s="69"/>
      <c r="I316" s="69"/>
      <c r="J316" s="70"/>
      <c r="K316" s="19"/>
    </row>
    <row r="317" spans="2:11" ht="12.75">
      <c r="B317" s="68"/>
      <c r="C317" s="69"/>
      <c r="D317" s="69"/>
      <c r="E317" s="69"/>
      <c r="F317" s="69"/>
      <c r="G317" s="69"/>
      <c r="H317" s="69"/>
      <c r="I317" s="69"/>
      <c r="J317" s="70"/>
      <c r="K317" s="19"/>
    </row>
    <row r="318" spans="2:11" ht="12.75">
      <c r="B318" s="68"/>
      <c r="C318" s="69"/>
      <c r="D318" s="69"/>
      <c r="E318" s="69"/>
      <c r="F318" s="69"/>
      <c r="G318" s="69"/>
      <c r="H318" s="69"/>
      <c r="I318" s="69"/>
      <c r="J318" s="70"/>
      <c r="K318" s="19"/>
    </row>
    <row r="319" spans="2:11" ht="12.75">
      <c r="B319" s="68"/>
      <c r="C319" s="69"/>
      <c r="D319" s="69"/>
      <c r="E319" s="69"/>
      <c r="F319" s="69"/>
      <c r="G319" s="69"/>
      <c r="H319" s="69"/>
      <c r="I319" s="69"/>
      <c r="J319" s="70"/>
      <c r="K319" s="19"/>
    </row>
    <row r="320" spans="2:11" ht="12.75">
      <c r="B320" s="68"/>
      <c r="C320" s="69"/>
      <c r="D320" s="69"/>
      <c r="E320" s="69"/>
      <c r="F320" s="69"/>
      <c r="G320" s="69"/>
      <c r="H320" s="69"/>
      <c r="I320" s="69"/>
      <c r="J320" s="70"/>
      <c r="K320" s="19"/>
    </row>
    <row r="321" spans="2:11" ht="12.75">
      <c r="B321" s="71"/>
      <c r="C321" s="72"/>
      <c r="D321" s="72"/>
      <c r="E321" s="72"/>
      <c r="F321" s="72"/>
      <c r="G321" s="72"/>
      <c r="H321" s="72"/>
      <c r="I321" s="72"/>
      <c r="J321" s="73"/>
      <c r="K321" s="19"/>
    </row>
    <row r="322" ht="12.75">
      <c r="B322" s="62"/>
    </row>
    <row r="323" ht="12.75">
      <c r="B323" s="13" t="s">
        <v>204</v>
      </c>
    </row>
    <row r="324" spans="9:10" ht="12.75">
      <c r="I324" s="59"/>
      <c r="J324" s="59"/>
    </row>
    <row r="325" spans="9:10" ht="12.75">
      <c r="I325" s="59" t="s">
        <v>201</v>
      </c>
      <c r="J325" s="59" t="s">
        <v>202</v>
      </c>
    </row>
    <row r="326" spans="9:10" ht="12.75">
      <c r="I326" s="29"/>
      <c r="J326" s="29"/>
    </row>
    <row r="327" ht="13.5" customHeight="1"/>
    <row r="328" ht="13.5" customHeight="1"/>
    <row r="329" spans="2:11" ht="12.75" customHeight="1">
      <c r="B329" s="93">
        <f>CONCATENATE('AQ'!H47,'EQ'!I23,'EQ'!I45)</f>
      </c>
      <c r="C329" s="94"/>
      <c r="D329" s="94"/>
      <c r="E329" s="94"/>
      <c r="F329" s="94"/>
      <c r="G329" s="94"/>
      <c r="H329" s="94"/>
      <c r="I329" s="94"/>
      <c r="J329" s="95"/>
      <c r="K329" s="19"/>
    </row>
    <row r="330" spans="2:11" ht="12.75">
      <c r="B330" s="99"/>
      <c r="C330" s="100"/>
      <c r="D330" s="100"/>
      <c r="E330" s="100"/>
      <c r="F330" s="100"/>
      <c r="G330" s="100"/>
      <c r="H330" s="100"/>
      <c r="I330" s="100"/>
      <c r="J330" s="101"/>
      <c r="K330" s="19"/>
    </row>
    <row r="331" spans="2:11" ht="12.75">
      <c r="B331" s="99"/>
      <c r="C331" s="100"/>
      <c r="D331" s="100"/>
      <c r="E331" s="100"/>
      <c r="F331" s="100"/>
      <c r="G331" s="100"/>
      <c r="H331" s="100"/>
      <c r="I331" s="100"/>
      <c r="J331" s="101"/>
      <c r="K331" s="19"/>
    </row>
    <row r="332" spans="2:11" ht="12.75">
      <c r="B332" s="96"/>
      <c r="C332" s="97"/>
      <c r="D332" s="97"/>
      <c r="E332" s="97"/>
      <c r="F332" s="97"/>
      <c r="G332" s="97"/>
      <c r="H332" s="97"/>
      <c r="I332" s="97"/>
      <c r="J332" s="98"/>
      <c r="K332" s="19"/>
    </row>
    <row r="333" spans="2:11" ht="12.75">
      <c r="B333" s="68"/>
      <c r="C333" s="69"/>
      <c r="D333" s="69"/>
      <c r="E333" s="69"/>
      <c r="F333" s="69"/>
      <c r="G333" s="69"/>
      <c r="H333" s="69"/>
      <c r="I333" s="69"/>
      <c r="J333" s="70"/>
      <c r="K333" s="19"/>
    </row>
    <row r="334" spans="2:11" ht="12.75">
      <c r="B334" s="68"/>
      <c r="C334" s="69"/>
      <c r="D334" s="69"/>
      <c r="E334" s="69"/>
      <c r="F334" s="69"/>
      <c r="G334" s="69"/>
      <c r="H334" s="69"/>
      <c r="I334" s="69"/>
      <c r="J334" s="70"/>
      <c r="K334" s="19"/>
    </row>
    <row r="335" spans="2:11" ht="12.75">
      <c r="B335" s="68"/>
      <c r="C335" s="69"/>
      <c r="D335" s="69"/>
      <c r="E335" s="69"/>
      <c r="F335" s="69"/>
      <c r="G335" s="69"/>
      <c r="H335" s="69"/>
      <c r="I335" s="69"/>
      <c r="J335" s="70"/>
      <c r="K335" s="19"/>
    </row>
    <row r="336" spans="2:11" ht="12.75">
      <c r="B336" s="68"/>
      <c r="C336" s="69"/>
      <c r="D336" s="69"/>
      <c r="E336" s="69"/>
      <c r="F336" s="69"/>
      <c r="G336" s="69"/>
      <c r="H336" s="69"/>
      <c r="I336" s="69"/>
      <c r="J336" s="70"/>
      <c r="K336" s="19"/>
    </row>
    <row r="337" spans="2:11" ht="12.75">
      <c r="B337" s="71"/>
      <c r="C337" s="72"/>
      <c r="D337" s="72"/>
      <c r="E337" s="72"/>
      <c r="F337" s="72"/>
      <c r="G337" s="72"/>
      <c r="H337" s="72"/>
      <c r="I337" s="72"/>
      <c r="J337" s="73"/>
      <c r="K337" s="19"/>
    </row>
    <row r="338" spans="9:10" ht="12.75">
      <c r="I338" s="59" t="s">
        <v>201</v>
      </c>
      <c r="J338" s="59" t="s">
        <v>202</v>
      </c>
    </row>
    <row r="339" spans="9:10" ht="12.75">
      <c r="I339" s="29"/>
      <c r="J339" s="29"/>
    </row>
    <row r="342" spans="2:11" ht="23.25" customHeight="1">
      <c r="B342" s="60"/>
      <c r="C342" s="19"/>
      <c r="D342" s="19"/>
      <c r="E342" s="19"/>
      <c r="F342" s="19"/>
      <c r="G342" s="19"/>
      <c r="H342" s="19"/>
      <c r="I342" s="19"/>
      <c r="J342" s="19"/>
      <c r="K342" s="19"/>
    </row>
    <row r="343" spans="2:11" ht="12.75">
      <c r="B343" s="60"/>
      <c r="C343" s="19"/>
      <c r="D343" s="19"/>
      <c r="E343" s="19"/>
      <c r="F343" s="19"/>
      <c r="G343" s="19"/>
      <c r="H343" s="19"/>
      <c r="I343" s="19"/>
      <c r="J343" s="19"/>
      <c r="K343" s="19"/>
    </row>
    <row r="344" spans="2:11" ht="12.75">
      <c r="B344" s="93">
        <f>CONCATENATE('AQ'!H25,'AQ'!H34,'AQ'!H41,'AQ'!H46,'EQ'!I9,'EQ'!I62)</f>
      </c>
      <c r="C344" s="94"/>
      <c r="D344" s="94"/>
      <c r="E344" s="94"/>
      <c r="F344" s="94"/>
      <c r="G344" s="94"/>
      <c r="H344" s="94"/>
      <c r="I344" s="94"/>
      <c r="J344" s="95"/>
      <c r="K344" s="19"/>
    </row>
    <row r="345" spans="2:11" ht="12.75">
      <c r="B345" s="99"/>
      <c r="C345" s="100"/>
      <c r="D345" s="100"/>
      <c r="E345" s="100"/>
      <c r="F345" s="100"/>
      <c r="G345" s="100"/>
      <c r="H345" s="100"/>
      <c r="I345" s="100"/>
      <c r="J345" s="101"/>
      <c r="K345" s="19"/>
    </row>
    <row r="346" spans="2:11" ht="12.75">
      <c r="B346" s="99"/>
      <c r="C346" s="100"/>
      <c r="D346" s="100"/>
      <c r="E346" s="100"/>
      <c r="F346" s="100"/>
      <c r="G346" s="100"/>
      <c r="H346" s="100"/>
      <c r="I346" s="100"/>
      <c r="J346" s="101"/>
      <c r="K346" s="19"/>
    </row>
    <row r="347" spans="2:11" ht="12.75">
      <c r="B347" s="99"/>
      <c r="C347" s="100"/>
      <c r="D347" s="100"/>
      <c r="E347" s="100"/>
      <c r="F347" s="100"/>
      <c r="G347" s="100"/>
      <c r="H347" s="100"/>
      <c r="I347" s="100"/>
      <c r="J347" s="101"/>
      <c r="K347" s="19"/>
    </row>
    <row r="348" spans="2:11" ht="12.75">
      <c r="B348" s="99"/>
      <c r="C348" s="100"/>
      <c r="D348" s="100"/>
      <c r="E348" s="100"/>
      <c r="F348" s="100"/>
      <c r="G348" s="100"/>
      <c r="H348" s="100"/>
      <c r="I348" s="100"/>
      <c r="J348" s="101"/>
      <c r="K348" s="19"/>
    </row>
    <row r="349" spans="2:11" ht="12.75">
      <c r="B349" s="96"/>
      <c r="C349" s="97"/>
      <c r="D349" s="97"/>
      <c r="E349" s="97"/>
      <c r="F349" s="97"/>
      <c r="G349" s="97"/>
      <c r="H349" s="97"/>
      <c r="I349" s="97"/>
      <c r="J349" s="98"/>
      <c r="K349" s="19"/>
    </row>
    <row r="350" spans="2:11" ht="12.75">
      <c r="B350" s="68"/>
      <c r="C350" s="69"/>
      <c r="D350" s="69"/>
      <c r="E350" s="69"/>
      <c r="F350" s="69"/>
      <c r="G350" s="69"/>
      <c r="H350" s="69"/>
      <c r="I350" s="69"/>
      <c r="J350" s="70"/>
      <c r="K350" s="19"/>
    </row>
    <row r="351" spans="2:11" ht="12.75">
      <c r="B351" s="68"/>
      <c r="C351" s="69"/>
      <c r="D351" s="69"/>
      <c r="E351" s="69"/>
      <c r="F351" s="69"/>
      <c r="G351" s="69"/>
      <c r="H351" s="69"/>
      <c r="I351" s="69"/>
      <c r="J351" s="70"/>
      <c r="K351" s="19"/>
    </row>
    <row r="352" spans="2:11" ht="12.75">
      <c r="B352" s="68"/>
      <c r="C352" s="69"/>
      <c r="D352" s="69"/>
      <c r="E352" s="69"/>
      <c r="F352" s="69"/>
      <c r="G352" s="69"/>
      <c r="H352" s="69"/>
      <c r="I352" s="69"/>
      <c r="J352" s="70"/>
      <c r="K352" s="19"/>
    </row>
    <row r="353" spans="2:11" ht="12.75">
      <c r="B353" s="68"/>
      <c r="C353" s="69"/>
      <c r="D353" s="69"/>
      <c r="E353" s="69"/>
      <c r="F353" s="69"/>
      <c r="G353" s="69"/>
      <c r="H353" s="69"/>
      <c r="I353" s="69"/>
      <c r="J353" s="70"/>
      <c r="K353" s="19"/>
    </row>
    <row r="354" spans="2:11" ht="12.75">
      <c r="B354" s="68"/>
      <c r="C354" s="69"/>
      <c r="D354" s="69"/>
      <c r="E354" s="69"/>
      <c r="F354" s="69"/>
      <c r="G354" s="69"/>
      <c r="H354" s="69"/>
      <c r="I354" s="69"/>
      <c r="J354" s="70"/>
      <c r="K354" s="19"/>
    </row>
    <row r="355" spans="2:11" ht="12.75">
      <c r="B355" s="68"/>
      <c r="C355" s="69"/>
      <c r="D355" s="69"/>
      <c r="E355" s="69"/>
      <c r="F355" s="69"/>
      <c r="G355" s="69"/>
      <c r="H355" s="69"/>
      <c r="I355" s="69"/>
      <c r="J355" s="70"/>
      <c r="K355" s="19"/>
    </row>
    <row r="356" spans="2:11" ht="12.75">
      <c r="B356" s="68"/>
      <c r="C356" s="69"/>
      <c r="D356" s="69"/>
      <c r="E356" s="69"/>
      <c r="F356" s="69"/>
      <c r="G356" s="69"/>
      <c r="H356" s="69"/>
      <c r="I356" s="69"/>
      <c r="J356" s="70"/>
      <c r="K356" s="19"/>
    </row>
    <row r="357" spans="2:11" ht="12.75">
      <c r="B357" s="71"/>
      <c r="C357" s="72"/>
      <c r="D357" s="72"/>
      <c r="E357" s="72"/>
      <c r="F357" s="72"/>
      <c r="G357" s="72"/>
      <c r="H357" s="72"/>
      <c r="I357" s="72"/>
      <c r="J357" s="73"/>
      <c r="K357" s="19"/>
    </row>
    <row r="359" spans="9:10" ht="12.75">
      <c r="I359" s="59" t="s">
        <v>201</v>
      </c>
      <c r="J359" s="59" t="s">
        <v>202</v>
      </c>
    </row>
    <row r="360" spans="9:10" ht="12.75">
      <c r="I360" s="29"/>
      <c r="J360" s="29"/>
    </row>
    <row r="361" spans="9:10" ht="12.75">
      <c r="I361" s="61"/>
      <c r="J361" s="61"/>
    </row>
    <row r="363" spans="2:11" ht="12.75">
      <c r="B363" s="82"/>
      <c r="C363" s="74"/>
      <c r="D363" s="74"/>
      <c r="E363" s="74"/>
      <c r="F363" s="74"/>
      <c r="G363" s="74"/>
      <c r="H363" s="74"/>
      <c r="I363" s="74"/>
      <c r="J363" s="75"/>
      <c r="K363" s="19"/>
    </row>
    <row r="364" spans="2:11" ht="12.75">
      <c r="B364" s="68"/>
      <c r="C364" s="69"/>
      <c r="D364" s="69"/>
      <c r="E364" s="69"/>
      <c r="F364" s="69"/>
      <c r="G364" s="69"/>
      <c r="H364" s="69"/>
      <c r="I364" s="69"/>
      <c r="J364" s="70"/>
      <c r="K364" s="19"/>
    </row>
    <row r="365" spans="2:11" ht="12.75">
      <c r="B365" s="68"/>
      <c r="C365" s="69"/>
      <c r="D365" s="69"/>
      <c r="E365" s="69"/>
      <c r="F365" s="69"/>
      <c r="G365" s="69"/>
      <c r="H365" s="69"/>
      <c r="I365" s="69"/>
      <c r="J365" s="70"/>
      <c r="K365" s="19"/>
    </row>
    <row r="366" spans="2:11" ht="12.75">
      <c r="B366" s="68"/>
      <c r="C366" s="69"/>
      <c r="D366" s="69"/>
      <c r="E366" s="69"/>
      <c r="F366" s="69"/>
      <c r="G366" s="69"/>
      <c r="H366" s="69"/>
      <c r="I366" s="69"/>
      <c r="J366" s="70"/>
      <c r="K366" s="19"/>
    </row>
    <row r="367" spans="2:11" ht="12.75">
      <c r="B367" s="68"/>
      <c r="C367" s="69"/>
      <c r="D367" s="69"/>
      <c r="E367" s="69"/>
      <c r="F367" s="69"/>
      <c r="G367" s="69"/>
      <c r="H367" s="69"/>
      <c r="I367" s="69"/>
      <c r="J367" s="70"/>
      <c r="K367" s="19"/>
    </row>
    <row r="368" spans="2:11" ht="12.75">
      <c r="B368" s="68"/>
      <c r="C368" s="69"/>
      <c r="D368" s="69"/>
      <c r="E368" s="69"/>
      <c r="F368" s="69"/>
      <c r="G368" s="69"/>
      <c r="H368" s="69"/>
      <c r="I368" s="69"/>
      <c r="J368" s="70"/>
      <c r="K368" s="19"/>
    </row>
    <row r="369" spans="2:11" ht="12.75">
      <c r="B369" s="68"/>
      <c r="C369" s="69"/>
      <c r="D369" s="69"/>
      <c r="E369" s="69"/>
      <c r="F369" s="69"/>
      <c r="G369" s="69"/>
      <c r="H369" s="69"/>
      <c r="I369" s="69"/>
      <c r="J369" s="70"/>
      <c r="K369" s="19"/>
    </row>
    <row r="370" spans="2:11" ht="12.75">
      <c r="B370" s="68"/>
      <c r="C370" s="69"/>
      <c r="D370" s="69"/>
      <c r="E370" s="69"/>
      <c r="F370" s="69"/>
      <c r="G370" s="69"/>
      <c r="H370" s="69"/>
      <c r="I370" s="69"/>
      <c r="J370" s="70"/>
      <c r="K370" s="19"/>
    </row>
    <row r="371" spans="2:11" ht="12.75">
      <c r="B371" s="68"/>
      <c r="C371" s="69"/>
      <c r="D371" s="69"/>
      <c r="E371" s="69"/>
      <c r="F371" s="69"/>
      <c r="G371" s="69"/>
      <c r="H371" s="69"/>
      <c r="I371" s="69"/>
      <c r="J371" s="70"/>
      <c r="K371" s="19"/>
    </row>
    <row r="372" spans="2:11" ht="12.75">
      <c r="B372" s="71"/>
      <c r="C372" s="72"/>
      <c r="D372" s="72"/>
      <c r="E372" s="72"/>
      <c r="F372" s="72"/>
      <c r="G372" s="72"/>
      <c r="H372" s="72"/>
      <c r="I372" s="72"/>
      <c r="J372" s="73"/>
      <c r="K372" s="19"/>
    </row>
    <row r="374" spans="9:10" ht="12.75">
      <c r="I374" s="59" t="s">
        <v>201</v>
      </c>
      <c r="J374" s="59" t="s">
        <v>202</v>
      </c>
    </row>
    <row r="375" spans="9:10" ht="12.75">
      <c r="I375" s="29"/>
      <c r="J375" s="29"/>
    </row>
    <row r="376" spans="9:10" ht="12.75">
      <c r="I376" s="61"/>
      <c r="J376" s="61"/>
    </row>
    <row r="377" spans="9:10" ht="12.75">
      <c r="I377" s="61"/>
      <c r="J377" s="61"/>
    </row>
    <row r="378" spans="2:11" ht="12.75">
      <c r="B378" s="60"/>
      <c r="C378" s="19"/>
      <c r="D378" s="19"/>
      <c r="E378" s="19"/>
      <c r="F378" s="19"/>
      <c r="G378" s="19"/>
      <c r="H378" s="19"/>
      <c r="I378" s="19"/>
      <c r="J378" s="19"/>
      <c r="K378" s="19"/>
    </row>
    <row r="379" spans="2:11" ht="23.25" customHeight="1">
      <c r="B379" s="60"/>
      <c r="C379" s="19"/>
      <c r="D379" s="19"/>
      <c r="E379" s="19"/>
      <c r="F379" s="19"/>
      <c r="G379" s="19"/>
      <c r="H379" s="19"/>
      <c r="I379" s="19"/>
      <c r="J379" s="19"/>
      <c r="K379" s="19"/>
    </row>
    <row r="380" spans="2:11" ht="12.75">
      <c r="B380" s="93">
        <f>CONCATENATE('AQ'!H39,'EQ'!I49)</f>
      </c>
      <c r="C380" s="94"/>
      <c r="D380" s="94"/>
      <c r="E380" s="94"/>
      <c r="F380" s="94"/>
      <c r="G380" s="94"/>
      <c r="H380" s="94"/>
      <c r="I380" s="94"/>
      <c r="J380" s="95"/>
      <c r="K380" s="19"/>
    </row>
    <row r="381" spans="2:11" ht="12.75">
      <c r="B381" s="96"/>
      <c r="C381" s="97"/>
      <c r="D381" s="97"/>
      <c r="E381" s="97"/>
      <c r="F381" s="97"/>
      <c r="G381" s="97"/>
      <c r="H381" s="97"/>
      <c r="I381" s="97"/>
      <c r="J381" s="98"/>
      <c r="K381" s="19"/>
    </row>
    <row r="382" spans="2:11" ht="12.75">
      <c r="B382" s="68"/>
      <c r="C382" s="69"/>
      <c r="D382" s="69"/>
      <c r="E382" s="69"/>
      <c r="F382" s="69"/>
      <c r="G382" s="69"/>
      <c r="H382" s="69"/>
      <c r="I382" s="69"/>
      <c r="J382" s="70"/>
      <c r="K382" s="19"/>
    </row>
    <row r="383" spans="2:11" ht="12.75">
      <c r="B383" s="68"/>
      <c r="C383" s="69"/>
      <c r="D383" s="69"/>
      <c r="E383" s="69"/>
      <c r="F383" s="69"/>
      <c r="G383" s="69"/>
      <c r="H383" s="69"/>
      <c r="I383" s="69"/>
      <c r="J383" s="70"/>
      <c r="K383" s="19"/>
    </row>
    <row r="384" spans="2:11" ht="12.75">
      <c r="B384" s="68"/>
      <c r="C384" s="69"/>
      <c r="D384" s="69"/>
      <c r="E384" s="69"/>
      <c r="F384" s="69"/>
      <c r="G384" s="69"/>
      <c r="H384" s="69"/>
      <c r="I384" s="69"/>
      <c r="J384" s="70"/>
      <c r="K384" s="19"/>
    </row>
    <row r="385" spans="2:11" ht="12.75">
      <c r="B385" s="68"/>
      <c r="C385" s="69"/>
      <c r="D385" s="69"/>
      <c r="E385" s="69"/>
      <c r="F385" s="69"/>
      <c r="G385" s="69"/>
      <c r="H385" s="69"/>
      <c r="I385" s="69"/>
      <c r="J385" s="70"/>
      <c r="K385" s="19"/>
    </row>
    <row r="386" spans="2:11" ht="12.75">
      <c r="B386" s="68"/>
      <c r="C386" s="69"/>
      <c r="D386" s="69"/>
      <c r="E386" s="69"/>
      <c r="F386" s="69"/>
      <c r="G386" s="69"/>
      <c r="H386" s="69"/>
      <c r="I386" s="69"/>
      <c r="J386" s="70"/>
      <c r="K386" s="19"/>
    </row>
    <row r="387" spans="2:11" ht="12.75">
      <c r="B387" s="68"/>
      <c r="C387" s="69"/>
      <c r="D387" s="69"/>
      <c r="E387" s="69"/>
      <c r="F387" s="69"/>
      <c r="G387" s="69"/>
      <c r="H387" s="69"/>
      <c r="I387" s="69"/>
      <c r="J387" s="70"/>
      <c r="K387" s="19"/>
    </row>
    <row r="388" spans="2:11" ht="12.75">
      <c r="B388" s="68"/>
      <c r="C388" s="69"/>
      <c r="D388" s="69"/>
      <c r="E388" s="69"/>
      <c r="F388" s="69"/>
      <c r="G388" s="69"/>
      <c r="H388" s="69"/>
      <c r="I388" s="69"/>
      <c r="J388" s="70"/>
      <c r="K388" s="19"/>
    </row>
    <row r="389" spans="2:11" ht="12.75">
      <c r="B389" s="71"/>
      <c r="C389" s="72"/>
      <c r="D389" s="72"/>
      <c r="E389" s="72"/>
      <c r="F389" s="72"/>
      <c r="G389" s="72"/>
      <c r="H389" s="72"/>
      <c r="I389" s="72"/>
      <c r="J389" s="73"/>
      <c r="K389" s="19"/>
    </row>
    <row r="391" spans="9:10" ht="12.75">
      <c r="I391" s="59" t="s">
        <v>201</v>
      </c>
      <c r="J391" s="59" t="s">
        <v>202</v>
      </c>
    </row>
    <row r="392" spans="9:10" ht="12.75">
      <c r="I392" s="29"/>
      <c r="J392" s="29"/>
    </row>
    <row r="395" spans="2:11" ht="12.75" customHeight="1">
      <c r="B395" s="93">
        <f>CONCATENATE('AQ'!H15,'AQ'!H56,'EQ'!I22,'EQ'!I35,'EQ'!I36,'EQ'!I37,'EQ'!I42,'EQ'!I54)</f>
      </c>
      <c r="C395" s="94"/>
      <c r="D395" s="94"/>
      <c r="E395" s="94"/>
      <c r="F395" s="94"/>
      <c r="G395" s="94"/>
      <c r="H395" s="94"/>
      <c r="I395" s="94"/>
      <c r="J395" s="95"/>
      <c r="K395" s="19"/>
    </row>
    <row r="396" spans="2:11" ht="12.75">
      <c r="B396" s="99"/>
      <c r="C396" s="100"/>
      <c r="D396" s="100"/>
      <c r="E396" s="100"/>
      <c r="F396" s="100"/>
      <c r="G396" s="100"/>
      <c r="H396" s="100"/>
      <c r="I396" s="100"/>
      <c r="J396" s="101"/>
      <c r="K396" s="19"/>
    </row>
    <row r="397" spans="2:11" ht="12.75">
      <c r="B397" s="99"/>
      <c r="C397" s="100"/>
      <c r="D397" s="100"/>
      <c r="E397" s="100"/>
      <c r="F397" s="100"/>
      <c r="G397" s="100"/>
      <c r="H397" s="100"/>
      <c r="I397" s="100"/>
      <c r="J397" s="101"/>
      <c r="K397" s="19"/>
    </row>
    <row r="398" spans="2:11" ht="12.75">
      <c r="B398" s="99"/>
      <c r="C398" s="100"/>
      <c r="D398" s="100"/>
      <c r="E398" s="100"/>
      <c r="F398" s="100"/>
      <c r="G398" s="100"/>
      <c r="H398" s="100"/>
      <c r="I398" s="100"/>
      <c r="J398" s="101"/>
      <c r="K398" s="19"/>
    </row>
    <row r="399" spans="2:11" ht="12.75">
      <c r="B399" s="99"/>
      <c r="C399" s="100"/>
      <c r="D399" s="100"/>
      <c r="E399" s="100"/>
      <c r="F399" s="100"/>
      <c r="G399" s="100"/>
      <c r="H399" s="100"/>
      <c r="I399" s="100"/>
      <c r="J399" s="101"/>
      <c r="K399" s="19"/>
    </row>
    <row r="400" spans="2:11" ht="12.75">
      <c r="B400" s="99"/>
      <c r="C400" s="100"/>
      <c r="D400" s="100"/>
      <c r="E400" s="100"/>
      <c r="F400" s="100"/>
      <c r="G400" s="100"/>
      <c r="H400" s="100"/>
      <c r="I400" s="100"/>
      <c r="J400" s="101"/>
      <c r="K400" s="19"/>
    </row>
    <row r="401" spans="2:11" ht="12.75">
      <c r="B401" s="99"/>
      <c r="C401" s="100"/>
      <c r="D401" s="100"/>
      <c r="E401" s="100"/>
      <c r="F401" s="100"/>
      <c r="G401" s="100"/>
      <c r="H401" s="100"/>
      <c r="I401" s="100"/>
      <c r="J401" s="101"/>
      <c r="K401" s="19"/>
    </row>
    <row r="402" spans="2:11" ht="12.75">
      <c r="B402" s="96"/>
      <c r="C402" s="97"/>
      <c r="D402" s="97"/>
      <c r="E402" s="97"/>
      <c r="F402" s="97"/>
      <c r="G402" s="97"/>
      <c r="H402" s="97"/>
      <c r="I402" s="97"/>
      <c r="J402" s="98"/>
      <c r="K402" s="19"/>
    </row>
    <row r="403" spans="2:11" ht="12.75">
      <c r="B403" s="68"/>
      <c r="C403" s="69"/>
      <c r="D403" s="69"/>
      <c r="E403" s="69"/>
      <c r="F403" s="69"/>
      <c r="G403" s="69"/>
      <c r="H403" s="69"/>
      <c r="I403" s="69"/>
      <c r="J403" s="70"/>
      <c r="K403" s="19"/>
    </row>
    <row r="404" spans="2:11" ht="12.75">
      <c r="B404" s="68"/>
      <c r="C404" s="69"/>
      <c r="D404" s="69"/>
      <c r="E404" s="69"/>
      <c r="F404" s="69"/>
      <c r="G404" s="69"/>
      <c r="H404" s="69"/>
      <c r="I404" s="69"/>
      <c r="J404" s="70"/>
      <c r="K404" s="19"/>
    </row>
    <row r="405" spans="2:11" ht="12.75">
      <c r="B405" s="68"/>
      <c r="C405" s="69"/>
      <c r="D405" s="69"/>
      <c r="E405" s="69"/>
      <c r="F405" s="69"/>
      <c r="G405" s="69"/>
      <c r="H405" s="69"/>
      <c r="I405" s="69"/>
      <c r="J405" s="70"/>
      <c r="K405" s="19"/>
    </row>
    <row r="406" spans="2:11" ht="12.75">
      <c r="B406" s="68"/>
      <c r="C406" s="69"/>
      <c r="D406" s="69"/>
      <c r="E406" s="69"/>
      <c r="F406" s="69"/>
      <c r="G406" s="69"/>
      <c r="H406" s="69"/>
      <c r="I406" s="69"/>
      <c r="J406" s="70"/>
      <c r="K406" s="19"/>
    </row>
    <row r="407" spans="2:11" ht="12.75">
      <c r="B407" s="68"/>
      <c r="C407" s="69"/>
      <c r="D407" s="69"/>
      <c r="E407" s="69"/>
      <c r="F407" s="69"/>
      <c r="G407" s="69"/>
      <c r="H407" s="69"/>
      <c r="I407" s="69"/>
      <c r="J407" s="70"/>
      <c r="K407" s="19"/>
    </row>
    <row r="408" spans="2:11" ht="12.75">
      <c r="B408" s="68"/>
      <c r="C408" s="69"/>
      <c r="D408" s="69"/>
      <c r="E408" s="69"/>
      <c r="F408" s="69"/>
      <c r="G408" s="69"/>
      <c r="H408" s="69"/>
      <c r="I408" s="69"/>
      <c r="J408" s="70"/>
      <c r="K408" s="19"/>
    </row>
    <row r="409" spans="2:11" ht="12.75">
      <c r="B409" s="68"/>
      <c r="C409" s="69"/>
      <c r="D409" s="69"/>
      <c r="E409" s="69"/>
      <c r="F409" s="69"/>
      <c r="G409" s="69"/>
      <c r="H409" s="69"/>
      <c r="I409" s="69"/>
      <c r="J409" s="70"/>
      <c r="K409" s="19"/>
    </row>
    <row r="410" spans="2:11" ht="12.75">
      <c r="B410" s="68"/>
      <c r="C410" s="69"/>
      <c r="D410" s="69"/>
      <c r="E410" s="69"/>
      <c r="F410" s="69"/>
      <c r="G410" s="69"/>
      <c r="H410" s="69"/>
      <c r="I410" s="69"/>
      <c r="J410" s="70"/>
      <c r="K410" s="19"/>
    </row>
    <row r="411" spans="2:11" ht="12.75">
      <c r="B411" s="68"/>
      <c r="C411" s="69"/>
      <c r="D411" s="69"/>
      <c r="E411" s="69"/>
      <c r="F411" s="69"/>
      <c r="G411" s="69"/>
      <c r="H411" s="69"/>
      <c r="I411" s="69"/>
      <c r="J411" s="70"/>
      <c r="K411" s="19"/>
    </row>
    <row r="412" spans="2:11" ht="12.75">
      <c r="B412" s="71"/>
      <c r="C412" s="72"/>
      <c r="D412" s="72"/>
      <c r="E412" s="72"/>
      <c r="F412" s="72"/>
      <c r="G412" s="72"/>
      <c r="H412" s="72"/>
      <c r="I412" s="72"/>
      <c r="J412" s="73"/>
      <c r="K412" s="19"/>
    </row>
    <row r="414" ht="12.75">
      <c r="B414" s="13" t="s">
        <v>205</v>
      </c>
    </row>
    <row r="415" spans="8:11" ht="12.75">
      <c r="H415" s="119"/>
      <c r="I415" s="119"/>
      <c r="J415" s="119"/>
      <c r="K415" s="119"/>
    </row>
    <row r="416" spans="9:10" ht="12.75">
      <c r="I416" s="59" t="s">
        <v>201</v>
      </c>
      <c r="J416" s="59" t="s">
        <v>202</v>
      </c>
    </row>
    <row r="417" spans="9:10" ht="12.75">
      <c r="I417" s="29"/>
      <c r="J417" s="29"/>
    </row>
    <row r="420" spans="2:11" ht="12.75">
      <c r="B420" s="93">
        <f>CONCATENATE('AQ'!H48,'AQ'!H50,'AQ'!H58)</f>
      </c>
      <c r="C420" s="94"/>
      <c r="D420" s="94"/>
      <c r="E420" s="94"/>
      <c r="F420" s="94"/>
      <c r="G420" s="94"/>
      <c r="H420" s="94"/>
      <c r="I420" s="94"/>
      <c r="J420" s="95"/>
      <c r="K420" s="19"/>
    </row>
    <row r="421" spans="2:11" ht="12.75">
      <c r="B421" s="99"/>
      <c r="C421" s="100"/>
      <c r="D421" s="100"/>
      <c r="E421" s="100"/>
      <c r="F421" s="100"/>
      <c r="G421" s="100"/>
      <c r="H421" s="100"/>
      <c r="I421" s="100"/>
      <c r="J421" s="101"/>
      <c r="K421" s="19"/>
    </row>
    <row r="422" spans="2:11" ht="12.75">
      <c r="B422" s="96"/>
      <c r="C422" s="97"/>
      <c r="D422" s="97"/>
      <c r="E422" s="97"/>
      <c r="F422" s="97"/>
      <c r="G422" s="97"/>
      <c r="H422" s="97"/>
      <c r="I422" s="97"/>
      <c r="J422" s="98"/>
      <c r="K422" s="19"/>
    </row>
    <row r="423" spans="2:11" ht="12.75">
      <c r="B423" s="68"/>
      <c r="C423" s="69"/>
      <c r="D423" s="69"/>
      <c r="E423" s="69"/>
      <c r="F423" s="69"/>
      <c r="G423" s="69"/>
      <c r="H423" s="69"/>
      <c r="I423" s="69"/>
      <c r="J423" s="70"/>
      <c r="K423" s="19"/>
    </row>
    <row r="424" spans="2:11" ht="12.75">
      <c r="B424" s="68"/>
      <c r="C424" s="69"/>
      <c r="D424" s="69"/>
      <c r="E424" s="69"/>
      <c r="F424" s="69"/>
      <c r="G424" s="69"/>
      <c r="H424" s="69"/>
      <c r="I424" s="69"/>
      <c r="J424" s="70"/>
      <c r="K424" s="19"/>
    </row>
    <row r="425" spans="2:11" ht="12.75">
      <c r="B425" s="68"/>
      <c r="C425" s="69"/>
      <c r="D425" s="69"/>
      <c r="E425" s="69"/>
      <c r="F425" s="69"/>
      <c r="G425" s="69"/>
      <c r="H425" s="69"/>
      <c r="I425" s="69"/>
      <c r="J425" s="70"/>
      <c r="K425" s="19"/>
    </row>
    <row r="426" spans="2:11" ht="12.75">
      <c r="B426" s="68"/>
      <c r="C426" s="69"/>
      <c r="D426" s="69"/>
      <c r="E426" s="69"/>
      <c r="F426" s="69"/>
      <c r="G426" s="69"/>
      <c r="H426" s="69"/>
      <c r="I426" s="69"/>
      <c r="J426" s="70"/>
      <c r="K426" s="19"/>
    </row>
    <row r="427" spans="2:11" ht="12.75">
      <c r="B427" s="68"/>
      <c r="C427" s="69"/>
      <c r="D427" s="69"/>
      <c r="E427" s="69"/>
      <c r="F427" s="69"/>
      <c r="G427" s="69"/>
      <c r="H427" s="69"/>
      <c r="I427" s="69"/>
      <c r="J427" s="70"/>
      <c r="K427" s="19"/>
    </row>
    <row r="428" spans="2:11" ht="12.75">
      <c r="B428" s="68"/>
      <c r="C428" s="69"/>
      <c r="D428" s="69"/>
      <c r="E428" s="69"/>
      <c r="F428" s="69"/>
      <c r="G428" s="69"/>
      <c r="H428" s="69"/>
      <c r="I428" s="69"/>
      <c r="J428" s="70"/>
      <c r="K428" s="19"/>
    </row>
    <row r="429" spans="2:11" ht="12.75">
      <c r="B429" s="68"/>
      <c r="C429" s="69"/>
      <c r="D429" s="69"/>
      <c r="E429" s="69"/>
      <c r="F429" s="69"/>
      <c r="G429" s="69"/>
      <c r="H429" s="69"/>
      <c r="I429" s="69"/>
      <c r="J429" s="70"/>
      <c r="K429" s="19"/>
    </row>
    <row r="430" spans="2:11" ht="12.75">
      <c r="B430" s="68"/>
      <c r="C430" s="69"/>
      <c r="D430" s="69"/>
      <c r="E430" s="69"/>
      <c r="F430" s="69"/>
      <c r="G430" s="69"/>
      <c r="H430" s="69"/>
      <c r="I430" s="69"/>
      <c r="J430" s="70"/>
      <c r="K430" s="19"/>
    </row>
    <row r="431" spans="2:11" ht="12.75">
      <c r="B431" s="68"/>
      <c r="C431" s="69"/>
      <c r="D431" s="69"/>
      <c r="E431" s="69"/>
      <c r="F431" s="69"/>
      <c r="G431" s="69"/>
      <c r="H431" s="69"/>
      <c r="I431" s="69"/>
      <c r="J431" s="70"/>
      <c r="K431" s="19"/>
    </row>
    <row r="432" spans="2:11" ht="12.75">
      <c r="B432" s="71"/>
      <c r="C432" s="72"/>
      <c r="D432" s="72"/>
      <c r="E432" s="72"/>
      <c r="F432" s="72"/>
      <c r="G432" s="72"/>
      <c r="H432" s="72"/>
      <c r="I432" s="72"/>
      <c r="J432" s="73"/>
      <c r="K432" s="19"/>
    </row>
    <row r="434" spans="9:10" ht="12.75">
      <c r="I434" s="59" t="s">
        <v>201</v>
      </c>
      <c r="J434" s="59" t="s">
        <v>202</v>
      </c>
    </row>
    <row r="435" spans="9:10" ht="12.75">
      <c r="I435" s="29"/>
      <c r="J435" s="29"/>
    </row>
    <row r="438" spans="2:11" ht="12.75">
      <c r="B438" s="116">
        <f>'AQ'!H22</f>
      </c>
      <c r="C438" s="117"/>
      <c r="D438" s="117"/>
      <c r="E438" s="117"/>
      <c r="F438" s="117"/>
      <c r="G438" s="117"/>
      <c r="H438" s="117"/>
      <c r="I438" s="117"/>
      <c r="J438" s="118"/>
      <c r="K438" s="19"/>
    </row>
    <row r="439" spans="2:11" ht="12.75">
      <c r="B439" s="68"/>
      <c r="C439" s="69"/>
      <c r="D439" s="69"/>
      <c r="E439" s="69"/>
      <c r="F439" s="69"/>
      <c r="G439" s="69"/>
      <c r="H439" s="69"/>
      <c r="I439" s="69"/>
      <c r="J439" s="70"/>
      <c r="K439" s="19"/>
    </row>
    <row r="440" spans="2:11" ht="12.75">
      <c r="B440" s="68"/>
      <c r="C440" s="69"/>
      <c r="D440" s="69"/>
      <c r="E440" s="69"/>
      <c r="F440" s="69"/>
      <c r="G440" s="69"/>
      <c r="H440" s="69"/>
      <c r="I440" s="69"/>
      <c r="J440" s="70"/>
      <c r="K440" s="19"/>
    </row>
    <row r="441" spans="2:11" ht="12.75">
      <c r="B441" s="68"/>
      <c r="C441" s="69"/>
      <c r="D441" s="69"/>
      <c r="E441" s="69"/>
      <c r="F441" s="69"/>
      <c r="G441" s="69"/>
      <c r="H441" s="69"/>
      <c r="I441" s="69"/>
      <c r="J441" s="70"/>
      <c r="K441" s="19"/>
    </row>
    <row r="442" spans="2:11" ht="12.75">
      <c r="B442" s="68"/>
      <c r="C442" s="69"/>
      <c r="D442" s="69"/>
      <c r="E442" s="69"/>
      <c r="F442" s="69"/>
      <c r="G442" s="69"/>
      <c r="H442" s="69"/>
      <c r="I442" s="69"/>
      <c r="J442" s="70"/>
      <c r="K442" s="19"/>
    </row>
    <row r="443" spans="2:11" ht="12.75">
      <c r="B443" s="68"/>
      <c r="C443" s="69"/>
      <c r="D443" s="69"/>
      <c r="E443" s="69"/>
      <c r="F443" s="69"/>
      <c r="G443" s="69"/>
      <c r="H443" s="69"/>
      <c r="I443" s="69"/>
      <c r="J443" s="70"/>
      <c r="K443" s="19"/>
    </row>
    <row r="444" spans="2:11" ht="12.75">
      <c r="B444" s="68"/>
      <c r="C444" s="69"/>
      <c r="D444" s="69"/>
      <c r="E444" s="69"/>
      <c r="F444" s="69"/>
      <c r="G444" s="69"/>
      <c r="H444" s="69"/>
      <c r="I444" s="69"/>
      <c r="J444" s="70"/>
      <c r="K444" s="19"/>
    </row>
    <row r="445" spans="2:11" ht="12.75">
      <c r="B445" s="68"/>
      <c r="C445" s="69"/>
      <c r="D445" s="69"/>
      <c r="E445" s="69"/>
      <c r="F445" s="69"/>
      <c r="G445" s="69"/>
      <c r="H445" s="69"/>
      <c r="I445" s="69"/>
      <c r="J445" s="70"/>
      <c r="K445" s="19"/>
    </row>
    <row r="446" spans="2:11" ht="12.75">
      <c r="B446" s="68"/>
      <c r="C446" s="69"/>
      <c r="D446" s="69"/>
      <c r="E446" s="69"/>
      <c r="F446" s="69"/>
      <c r="G446" s="69"/>
      <c r="H446" s="69"/>
      <c r="I446" s="69"/>
      <c r="J446" s="70"/>
      <c r="K446" s="19"/>
    </row>
    <row r="447" spans="2:11" ht="12.75">
      <c r="B447" s="68"/>
      <c r="C447" s="69"/>
      <c r="D447" s="69"/>
      <c r="E447" s="69"/>
      <c r="F447" s="69"/>
      <c r="G447" s="69"/>
      <c r="H447" s="69"/>
      <c r="I447" s="69"/>
      <c r="J447" s="70"/>
      <c r="K447" s="19"/>
    </row>
    <row r="448" spans="2:11" ht="12.75">
      <c r="B448" s="71"/>
      <c r="C448" s="72"/>
      <c r="D448" s="72"/>
      <c r="E448" s="72"/>
      <c r="F448" s="72"/>
      <c r="G448" s="72"/>
      <c r="H448" s="72"/>
      <c r="I448" s="72"/>
      <c r="J448" s="73"/>
      <c r="K448" s="19"/>
    </row>
    <row r="449" ht="12.75">
      <c r="B449" s="62"/>
    </row>
    <row r="450" spans="9:10" ht="12.75">
      <c r="I450" s="59" t="s">
        <v>201</v>
      </c>
      <c r="J450" s="59" t="s">
        <v>202</v>
      </c>
    </row>
    <row r="451" spans="9:10" ht="12.75">
      <c r="I451" s="29"/>
      <c r="J451" s="29"/>
    </row>
    <row r="455" spans="2:11" ht="12.75">
      <c r="B455" s="110">
        <f>CONCATENATE('AQ'!H29,'AQ'!H32)</f>
      </c>
      <c r="C455" s="111"/>
      <c r="D455" s="111"/>
      <c r="E455" s="111"/>
      <c r="F455" s="111"/>
      <c r="G455" s="111"/>
      <c r="H455" s="111"/>
      <c r="I455" s="111"/>
      <c r="J455" s="112"/>
      <c r="K455" s="19"/>
    </row>
    <row r="456" spans="2:11" ht="12.75">
      <c r="B456" s="113"/>
      <c r="C456" s="114"/>
      <c r="D456" s="114"/>
      <c r="E456" s="114"/>
      <c r="F456" s="114"/>
      <c r="G456" s="114"/>
      <c r="H456" s="114"/>
      <c r="I456" s="114"/>
      <c r="J456" s="115"/>
      <c r="K456" s="19"/>
    </row>
    <row r="457" spans="2:11" ht="12.75">
      <c r="B457" s="68"/>
      <c r="C457" s="69"/>
      <c r="D457" s="69"/>
      <c r="E457" s="69"/>
      <c r="F457" s="69"/>
      <c r="G457" s="69"/>
      <c r="H457" s="69"/>
      <c r="I457" s="69"/>
      <c r="J457" s="70"/>
      <c r="K457" s="19"/>
    </row>
    <row r="458" spans="2:11" ht="12.75">
      <c r="B458" s="68"/>
      <c r="C458" s="69"/>
      <c r="D458" s="69"/>
      <c r="E458" s="69"/>
      <c r="F458" s="69"/>
      <c r="G458" s="69"/>
      <c r="H458" s="69"/>
      <c r="I458" s="69"/>
      <c r="J458" s="70"/>
      <c r="K458" s="19"/>
    </row>
    <row r="459" spans="2:11" ht="12.75">
      <c r="B459" s="68"/>
      <c r="C459" s="69"/>
      <c r="D459" s="69"/>
      <c r="E459" s="69"/>
      <c r="F459" s="69"/>
      <c r="G459" s="69"/>
      <c r="H459" s="69"/>
      <c r="I459" s="69"/>
      <c r="J459" s="70"/>
      <c r="K459" s="19"/>
    </row>
    <row r="460" spans="2:11" ht="12.75">
      <c r="B460" s="68"/>
      <c r="C460" s="69"/>
      <c r="D460" s="69"/>
      <c r="E460" s="69"/>
      <c r="F460" s="69"/>
      <c r="G460" s="69"/>
      <c r="H460" s="69"/>
      <c r="I460" s="69"/>
      <c r="J460" s="70"/>
      <c r="K460" s="19"/>
    </row>
    <row r="461" spans="2:11" ht="12.75">
      <c r="B461" s="68"/>
      <c r="C461" s="69"/>
      <c r="D461" s="69"/>
      <c r="E461" s="69"/>
      <c r="F461" s="69"/>
      <c r="G461" s="69"/>
      <c r="H461" s="69"/>
      <c r="I461" s="69"/>
      <c r="J461" s="70"/>
      <c r="K461" s="19"/>
    </row>
    <row r="462" spans="2:11" ht="12.75">
      <c r="B462" s="68"/>
      <c r="C462" s="69"/>
      <c r="D462" s="69"/>
      <c r="E462" s="69"/>
      <c r="F462" s="69"/>
      <c r="G462" s="69"/>
      <c r="H462" s="69"/>
      <c r="I462" s="69"/>
      <c r="J462" s="70"/>
      <c r="K462" s="19"/>
    </row>
    <row r="463" spans="2:11" ht="12.75">
      <c r="B463" s="68"/>
      <c r="C463" s="69"/>
      <c r="D463" s="69"/>
      <c r="E463" s="69"/>
      <c r="F463" s="69"/>
      <c r="G463" s="69"/>
      <c r="H463" s="69"/>
      <c r="I463" s="69"/>
      <c r="J463" s="70"/>
      <c r="K463" s="19"/>
    </row>
    <row r="464" spans="2:11" ht="12.75">
      <c r="B464" s="68"/>
      <c r="C464" s="69"/>
      <c r="D464" s="69"/>
      <c r="E464" s="69"/>
      <c r="F464" s="69"/>
      <c r="G464" s="69"/>
      <c r="H464" s="69"/>
      <c r="I464" s="69"/>
      <c r="J464" s="70"/>
      <c r="K464" s="19"/>
    </row>
    <row r="465" spans="2:11" ht="12.75">
      <c r="B465" s="68"/>
      <c r="C465" s="69"/>
      <c r="D465" s="69"/>
      <c r="E465" s="69"/>
      <c r="F465" s="69"/>
      <c r="G465" s="69"/>
      <c r="H465" s="69"/>
      <c r="I465" s="69"/>
      <c r="J465" s="70"/>
      <c r="K465" s="19"/>
    </row>
    <row r="466" spans="2:11" ht="12.75">
      <c r="B466" s="71"/>
      <c r="C466" s="72"/>
      <c r="D466" s="72"/>
      <c r="E466" s="72"/>
      <c r="F466" s="72"/>
      <c r="G466" s="72"/>
      <c r="H466" s="72"/>
      <c r="I466" s="72"/>
      <c r="J466" s="73"/>
      <c r="K466" s="19"/>
    </row>
    <row r="467" ht="12.75">
      <c r="B467" s="62"/>
    </row>
    <row r="468" spans="9:10" ht="12.75">
      <c r="I468" s="59"/>
      <c r="J468" s="59"/>
    </row>
    <row r="469" spans="9:10" ht="12.75">
      <c r="I469" s="61"/>
      <c r="J469" s="61"/>
    </row>
    <row r="470" spans="2:10" ht="12.75">
      <c r="B470" s="13"/>
      <c r="I470" s="59" t="s">
        <v>201</v>
      </c>
      <c r="J470" s="59" t="s">
        <v>202</v>
      </c>
    </row>
    <row r="471" spans="2:10" ht="12.75">
      <c r="B471" s="14" t="s">
        <v>206</v>
      </c>
      <c r="I471" s="29"/>
      <c r="J471" s="29"/>
    </row>
    <row r="472" spans="9:10" ht="12.75">
      <c r="I472" s="61"/>
      <c r="J472" s="61"/>
    </row>
    <row r="473" spans="9:10" ht="12.75">
      <c r="I473" s="61"/>
      <c r="J473" s="61"/>
    </row>
    <row r="474" ht="12.75">
      <c r="B474" s="13"/>
    </row>
    <row r="475" ht="12.75">
      <c r="B475" s="13"/>
    </row>
    <row r="477" ht="12.75">
      <c r="B477" s="13"/>
    </row>
    <row r="478" spans="9:10" ht="12.75">
      <c r="I478" s="59" t="s">
        <v>201</v>
      </c>
      <c r="J478" s="59" t="s">
        <v>202</v>
      </c>
    </row>
    <row r="479" spans="2:10" ht="12.75">
      <c r="B479" s="91" t="s">
        <v>207</v>
      </c>
      <c r="I479" s="29"/>
      <c r="J479" s="29"/>
    </row>
    <row r="480" ht="12.75">
      <c r="B480" s="91" t="s">
        <v>208</v>
      </c>
    </row>
    <row r="481" s="50" customFormat="1" ht="51.75" customHeight="1">
      <c r="B481" s="92" t="s">
        <v>209</v>
      </c>
    </row>
    <row r="485" spans="9:10" ht="12.75">
      <c r="I485" s="59" t="s">
        <v>201</v>
      </c>
      <c r="J485" s="59" t="s">
        <v>202</v>
      </c>
    </row>
    <row r="486" spans="2:10" ht="12.75">
      <c r="B486" s="91" t="s">
        <v>210</v>
      </c>
      <c r="I486" s="29"/>
      <c r="J486" s="29"/>
    </row>
    <row r="494" spans="9:10" ht="12.75">
      <c r="I494" s="59" t="s">
        <v>201</v>
      </c>
      <c r="J494" s="59" t="s">
        <v>202</v>
      </c>
    </row>
    <row r="495" spans="2:10" ht="12.75">
      <c r="B495" s="91" t="s">
        <v>211</v>
      </c>
      <c r="I495" s="29"/>
      <c r="J495" s="29"/>
    </row>
    <row r="496" spans="9:10" ht="12.75">
      <c r="I496" s="61"/>
      <c r="J496" s="61"/>
    </row>
    <row r="497" spans="9:10" ht="12.75">
      <c r="I497" s="61"/>
      <c r="J497" s="61"/>
    </row>
    <row r="502" spans="9:10" ht="12.75">
      <c r="I502" s="59" t="s">
        <v>201</v>
      </c>
      <c r="J502" s="59" t="s">
        <v>202</v>
      </c>
    </row>
    <row r="503" spans="2:10" ht="12.75">
      <c r="B503" s="91" t="s">
        <v>212</v>
      </c>
      <c r="I503" s="29"/>
      <c r="J503" s="29"/>
    </row>
    <row r="518" ht="12.75">
      <c r="B518" s="14" t="s">
        <v>29</v>
      </c>
    </row>
  </sheetData>
  <sheetProtection/>
  <mergeCells count="20">
    <mergeCell ref="B83:C83"/>
    <mergeCell ref="B329:J332"/>
    <mergeCell ref="B238:J240"/>
    <mergeCell ref="D78:F78"/>
    <mergeCell ref="G78:J78"/>
    <mergeCell ref="H123:K123"/>
    <mergeCell ref="B310:J311"/>
    <mergeCell ref="B93:J120"/>
    <mergeCell ref="B143:J147"/>
    <mergeCell ref="B181:J192"/>
    <mergeCell ref="B256:J257"/>
    <mergeCell ref="B287:J294"/>
    <mergeCell ref="B208:J223"/>
    <mergeCell ref="B455:J456"/>
    <mergeCell ref="B438:J438"/>
    <mergeCell ref="B395:J402"/>
    <mergeCell ref="B420:J422"/>
    <mergeCell ref="B344:J349"/>
    <mergeCell ref="B380:J381"/>
    <mergeCell ref="H415:K415"/>
  </mergeCells>
  <printOptions/>
  <pageMargins left="0.75" right="0.6" top="1" bottom="1" header="0.5" footer="0.5"/>
  <pageSetup horizontalDpi="600" verticalDpi="600" orientation="portrait" paperSize="9" r:id="rId3"/>
  <headerFooter alignWithMargins="0">
    <oddFooter>&amp;RPage &amp;P of &amp;N</oddFooter>
  </headerFooter>
  <rowBreaks count="10" manualBreakCount="10">
    <brk id="35" max="255" man="1"/>
    <brk id="90" max="255" man="1"/>
    <brk id="121" max="255" man="1"/>
    <brk id="176" max="255" man="1"/>
    <brk id="231" max="255" man="1"/>
    <brk id="282" max="255" man="1"/>
    <brk id="322" max="255" man="1"/>
    <brk id="373" max="255" man="1"/>
    <brk id="413" max="255" man="1"/>
    <brk id="467"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3"/>
  <dimension ref="A2:H66"/>
  <sheetViews>
    <sheetView zoomScalePageLayoutView="0" workbookViewId="0" topLeftCell="B31">
      <selection activeCell="K31" sqref="K1:K16384"/>
    </sheetView>
  </sheetViews>
  <sheetFormatPr defaultColWidth="9.140625" defaultRowHeight="12.75"/>
  <cols>
    <col min="1" max="1" width="0" style="0" hidden="1" customWidth="1"/>
    <col min="3" max="3" width="7.7109375" style="0" bestFit="1" customWidth="1"/>
    <col min="4" max="4" width="109.00390625" style="0" customWidth="1"/>
    <col min="5" max="5" width="109.00390625" style="0" hidden="1" customWidth="1"/>
    <col min="6" max="7" width="8.8515625" style="4" hidden="1" customWidth="1"/>
    <col min="8" max="8" width="11.57421875" style="0" hidden="1" customWidth="1"/>
    <col min="9" max="11" width="8.8515625" style="0" hidden="1" customWidth="1"/>
  </cols>
  <sheetData>
    <row r="2" spans="4:5" ht="12.75">
      <c r="D2" s="1" t="s">
        <v>226</v>
      </c>
      <c r="E2" s="1"/>
    </row>
    <row r="4" spans="4:5" ht="12.75">
      <c r="D4" s="1" t="s">
        <v>221</v>
      </c>
      <c r="E4" s="1"/>
    </row>
    <row r="5" spans="4:5" ht="12.75">
      <c r="D5" s="1" t="s">
        <v>213</v>
      </c>
      <c r="E5" s="1"/>
    </row>
    <row r="8" spans="1:6" ht="13.5" thickBot="1">
      <c r="A8" t="s">
        <v>22</v>
      </c>
      <c r="B8" s="1" t="s">
        <v>31</v>
      </c>
      <c r="C8" s="1" t="s">
        <v>225</v>
      </c>
      <c r="D8" s="1" t="s">
        <v>30</v>
      </c>
      <c r="F8" s="4" t="s">
        <v>9</v>
      </c>
    </row>
    <row r="9" spans="1:8" ht="15.75" thickBot="1">
      <c r="A9" t="s">
        <v>11</v>
      </c>
      <c r="B9">
        <v>1</v>
      </c>
      <c r="C9" s="83"/>
      <c r="D9" t="s">
        <v>32</v>
      </c>
      <c r="E9" s="67" t="s">
        <v>234</v>
      </c>
      <c r="F9" s="4" t="str">
        <f aca="true" t="shared" si="0" ref="F9:F40">IF(C9&gt;4,"INV",IF(C9&lt;1,"INV",IF(C9&lt;3,G9,ABS(G9-1))))</f>
        <v>INV</v>
      </c>
      <c r="G9" s="2"/>
      <c r="H9">
        <f aca="true" t="shared" si="1" ref="H9:H40">IF(F9=1,CONCATENATE("(AQ",B9,") ",E9,CHAR(10)),"")</f>
      </c>
    </row>
    <row r="10" spans="1:8" ht="15.75" thickBot="1">
      <c r="A10" t="s">
        <v>14</v>
      </c>
      <c r="B10">
        <v>2</v>
      </c>
      <c r="C10" s="83"/>
      <c r="D10" t="s">
        <v>33</v>
      </c>
      <c r="E10" t="s">
        <v>33</v>
      </c>
      <c r="F10" s="4" t="str">
        <f t="shared" si="0"/>
        <v>INV</v>
      </c>
      <c r="G10" s="3">
        <v>1</v>
      </c>
      <c r="H10">
        <f t="shared" si="1"/>
      </c>
    </row>
    <row r="11" spans="2:8" ht="15.75" thickBot="1">
      <c r="B11">
        <v>3</v>
      </c>
      <c r="C11" s="83"/>
      <c r="D11" t="s">
        <v>34</v>
      </c>
      <c r="E11" t="s">
        <v>235</v>
      </c>
      <c r="F11" s="4" t="str">
        <f t="shared" si="0"/>
        <v>INV</v>
      </c>
      <c r="G11" s="3"/>
      <c r="H11">
        <f t="shared" si="1"/>
      </c>
    </row>
    <row r="12" spans="1:8" ht="15.75" thickBot="1">
      <c r="A12" t="s">
        <v>13</v>
      </c>
      <c r="B12">
        <v>4</v>
      </c>
      <c r="C12" s="83"/>
      <c r="D12" t="s">
        <v>35</v>
      </c>
      <c r="E12" t="s">
        <v>35</v>
      </c>
      <c r="F12" s="4" t="str">
        <f t="shared" si="0"/>
        <v>INV</v>
      </c>
      <c r="G12" s="3">
        <v>1</v>
      </c>
      <c r="H12">
        <f t="shared" si="1"/>
      </c>
    </row>
    <row r="13" spans="1:8" ht="15.75" thickBot="1">
      <c r="A13" t="s">
        <v>15</v>
      </c>
      <c r="B13">
        <v>5</v>
      </c>
      <c r="C13" s="83"/>
      <c r="D13" t="s">
        <v>36</v>
      </c>
      <c r="E13" t="s">
        <v>36</v>
      </c>
      <c r="F13" s="4" t="str">
        <f t="shared" si="0"/>
        <v>INV</v>
      </c>
      <c r="G13" s="3">
        <v>1</v>
      </c>
      <c r="H13">
        <f t="shared" si="1"/>
      </c>
    </row>
    <row r="14" spans="1:8" ht="15.75" thickBot="1">
      <c r="A14" t="s">
        <v>15</v>
      </c>
      <c r="B14">
        <v>6</v>
      </c>
      <c r="C14" s="83"/>
      <c r="D14" t="s">
        <v>37</v>
      </c>
      <c r="E14" t="s">
        <v>37</v>
      </c>
      <c r="F14" s="4" t="str">
        <f t="shared" si="0"/>
        <v>INV</v>
      </c>
      <c r="G14" s="3">
        <v>1</v>
      </c>
      <c r="H14">
        <f t="shared" si="1"/>
      </c>
    </row>
    <row r="15" spans="1:8" ht="15.75" thickBot="1">
      <c r="A15" t="s">
        <v>19</v>
      </c>
      <c r="B15">
        <v>7</v>
      </c>
      <c r="C15" s="83"/>
      <c r="D15" t="s">
        <v>38</v>
      </c>
      <c r="E15" t="s">
        <v>38</v>
      </c>
      <c r="F15" s="4" t="str">
        <f t="shared" si="0"/>
        <v>INV</v>
      </c>
      <c r="G15" s="3">
        <v>1</v>
      </c>
      <c r="H15">
        <f t="shared" si="1"/>
      </c>
    </row>
    <row r="16" spans="2:8" ht="15.75" thickBot="1">
      <c r="B16">
        <v>8</v>
      </c>
      <c r="C16" s="83"/>
      <c r="D16" t="s">
        <v>39</v>
      </c>
      <c r="E16" t="s">
        <v>236</v>
      </c>
      <c r="F16" s="4" t="str">
        <f t="shared" si="0"/>
        <v>INV</v>
      </c>
      <c r="G16" s="3"/>
      <c r="H16">
        <f t="shared" si="1"/>
      </c>
    </row>
    <row r="17" spans="1:8" ht="15.75" thickBot="1">
      <c r="A17" t="s">
        <v>15</v>
      </c>
      <c r="B17">
        <v>9</v>
      </c>
      <c r="C17" s="83"/>
      <c r="D17" t="s">
        <v>40</v>
      </c>
      <c r="E17" t="s">
        <v>40</v>
      </c>
      <c r="F17" s="4" t="str">
        <f t="shared" si="0"/>
        <v>INV</v>
      </c>
      <c r="G17" s="3">
        <v>1</v>
      </c>
      <c r="H17">
        <f t="shared" si="1"/>
      </c>
    </row>
    <row r="18" spans="1:8" ht="15.75" thickBot="1">
      <c r="A18" t="s">
        <v>12</v>
      </c>
      <c r="B18">
        <v>10</v>
      </c>
      <c r="C18" s="83"/>
      <c r="D18" t="s">
        <v>41</v>
      </c>
      <c r="E18" t="s">
        <v>237</v>
      </c>
      <c r="F18" s="4" t="str">
        <f t="shared" si="0"/>
        <v>INV</v>
      </c>
      <c r="G18" s="3"/>
      <c r="H18">
        <f t="shared" si="1"/>
      </c>
    </row>
    <row r="19" spans="1:8" ht="15.75" thickBot="1">
      <c r="A19" t="s">
        <v>12</v>
      </c>
      <c r="B19">
        <v>11</v>
      </c>
      <c r="C19" s="83"/>
      <c r="D19" t="s">
        <v>42</v>
      </c>
      <c r="E19" t="s">
        <v>238</v>
      </c>
      <c r="F19" s="4" t="str">
        <f t="shared" si="0"/>
        <v>INV</v>
      </c>
      <c r="G19" s="3"/>
      <c r="H19">
        <f t="shared" si="1"/>
      </c>
    </row>
    <row r="20" spans="1:8" ht="15.75" thickBot="1">
      <c r="A20" t="s">
        <v>15</v>
      </c>
      <c r="B20">
        <v>12</v>
      </c>
      <c r="C20" s="83"/>
      <c r="D20" t="s">
        <v>43</v>
      </c>
      <c r="E20" t="s">
        <v>43</v>
      </c>
      <c r="F20" s="4" t="str">
        <f t="shared" si="0"/>
        <v>INV</v>
      </c>
      <c r="G20" s="3">
        <v>1</v>
      </c>
      <c r="H20">
        <f t="shared" si="1"/>
      </c>
    </row>
    <row r="21" spans="2:8" ht="15.75" thickBot="1">
      <c r="B21">
        <v>13</v>
      </c>
      <c r="C21" s="83"/>
      <c r="D21" t="s">
        <v>44</v>
      </c>
      <c r="E21" t="s">
        <v>44</v>
      </c>
      <c r="F21" s="4" t="str">
        <f t="shared" si="0"/>
        <v>INV</v>
      </c>
      <c r="G21" s="2">
        <v>1</v>
      </c>
      <c r="H21">
        <f t="shared" si="1"/>
      </c>
    </row>
    <row r="22" spans="1:8" ht="15.75" thickBot="1">
      <c r="A22" t="s">
        <v>21</v>
      </c>
      <c r="B22">
        <v>14</v>
      </c>
      <c r="C22" s="83"/>
      <c r="D22" t="s">
        <v>45</v>
      </c>
      <c r="E22" t="s">
        <v>239</v>
      </c>
      <c r="F22" s="4" t="str">
        <f t="shared" si="0"/>
        <v>INV</v>
      </c>
      <c r="G22" s="3"/>
      <c r="H22">
        <f t="shared" si="1"/>
      </c>
    </row>
    <row r="23" spans="1:8" ht="15.75" thickBot="1">
      <c r="A23" t="s">
        <v>11</v>
      </c>
      <c r="B23">
        <v>15</v>
      </c>
      <c r="C23" s="83"/>
      <c r="D23" t="s">
        <v>46</v>
      </c>
      <c r="E23" t="s">
        <v>240</v>
      </c>
      <c r="F23" s="4" t="str">
        <f t="shared" si="0"/>
        <v>INV</v>
      </c>
      <c r="G23" s="3"/>
      <c r="H23">
        <f t="shared" si="1"/>
      </c>
    </row>
    <row r="24" spans="1:8" ht="15.75" thickBot="1">
      <c r="A24" t="s">
        <v>13</v>
      </c>
      <c r="B24">
        <v>16</v>
      </c>
      <c r="C24" s="83"/>
      <c r="D24" t="s">
        <v>47</v>
      </c>
      <c r="E24" t="s">
        <v>47</v>
      </c>
      <c r="F24" s="4" t="str">
        <f t="shared" si="0"/>
        <v>INV</v>
      </c>
      <c r="G24" s="3">
        <v>1</v>
      </c>
      <c r="H24">
        <f t="shared" si="1"/>
      </c>
    </row>
    <row r="25" spans="1:8" ht="15.75" thickBot="1">
      <c r="A25" t="s">
        <v>17</v>
      </c>
      <c r="B25">
        <v>17</v>
      </c>
      <c r="C25" s="83"/>
      <c r="D25" t="s">
        <v>48</v>
      </c>
      <c r="E25" t="s">
        <v>241</v>
      </c>
      <c r="F25" s="4" t="str">
        <f t="shared" si="0"/>
        <v>INV</v>
      </c>
      <c r="G25" s="3"/>
      <c r="H25">
        <f t="shared" si="1"/>
      </c>
    </row>
    <row r="26" spans="2:8" ht="15.75" thickBot="1">
      <c r="B26">
        <v>18</v>
      </c>
      <c r="C26" s="83"/>
      <c r="D26" t="s">
        <v>49</v>
      </c>
      <c r="E26" t="s">
        <v>49</v>
      </c>
      <c r="F26" s="4" t="str">
        <f t="shared" si="0"/>
        <v>INV</v>
      </c>
      <c r="G26" s="3">
        <v>1</v>
      </c>
      <c r="H26">
        <f t="shared" si="1"/>
      </c>
    </row>
    <row r="27" spans="1:8" ht="15.75" thickBot="1">
      <c r="A27" t="s">
        <v>15</v>
      </c>
      <c r="B27">
        <v>19</v>
      </c>
      <c r="C27" s="83"/>
      <c r="D27" t="s">
        <v>50</v>
      </c>
      <c r="E27" t="s">
        <v>50</v>
      </c>
      <c r="F27" s="4" t="str">
        <f t="shared" si="0"/>
        <v>INV</v>
      </c>
      <c r="G27" s="3">
        <v>1</v>
      </c>
      <c r="H27">
        <f t="shared" si="1"/>
      </c>
    </row>
    <row r="28" spans="1:8" ht="15.75" thickBot="1">
      <c r="A28" t="s">
        <v>12</v>
      </c>
      <c r="B28">
        <v>20</v>
      </c>
      <c r="C28" s="83"/>
      <c r="D28" t="s">
        <v>51</v>
      </c>
      <c r="E28" t="s">
        <v>51</v>
      </c>
      <c r="F28" s="4" t="str">
        <f t="shared" si="0"/>
        <v>INV</v>
      </c>
      <c r="G28" s="3">
        <v>1</v>
      </c>
      <c r="H28">
        <f t="shared" si="1"/>
      </c>
    </row>
    <row r="29" spans="1:8" ht="15.75" thickBot="1">
      <c r="A29" t="s">
        <v>21</v>
      </c>
      <c r="B29">
        <v>21</v>
      </c>
      <c r="C29" s="83"/>
      <c r="D29" t="s">
        <v>52</v>
      </c>
      <c r="E29" t="s">
        <v>52</v>
      </c>
      <c r="F29" s="4" t="str">
        <f t="shared" si="0"/>
        <v>INV</v>
      </c>
      <c r="G29" s="3">
        <v>1</v>
      </c>
      <c r="H29">
        <f t="shared" si="1"/>
      </c>
    </row>
    <row r="30" spans="1:8" ht="15.75" thickBot="1">
      <c r="A30" t="s">
        <v>11</v>
      </c>
      <c r="B30">
        <v>22</v>
      </c>
      <c r="C30" s="83"/>
      <c r="D30" t="s">
        <v>53</v>
      </c>
      <c r="E30" t="s">
        <v>53</v>
      </c>
      <c r="F30" s="4" t="str">
        <f t="shared" si="0"/>
        <v>INV</v>
      </c>
      <c r="G30" s="3">
        <v>1</v>
      </c>
      <c r="H30">
        <f t="shared" si="1"/>
      </c>
    </row>
    <row r="31" spans="1:8" ht="15.75" thickBot="1">
      <c r="A31" t="s">
        <v>15</v>
      </c>
      <c r="B31">
        <v>23</v>
      </c>
      <c r="C31" s="83"/>
      <c r="D31" t="s">
        <v>54</v>
      </c>
      <c r="E31" t="s">
        <v>54</v>
      </c>
      <c r="F31" s="4" t="str">
        <f t="shared" si="0"/>
        <v>INV</v>
      </c>
      <c r="G31" s="3">
        <v>1</v>
      </c>
      <c r="H31">
        <f t="shared" si="1"/>
      </c>
    </row>
    <row r="32" spans="1:8" ht="15.75" thickBot="1">
      <c r="A32" t="s">
        <v>21</v>
      </c>
      <c r="B32">
        <v>24</v>
      </c>
      <c r="C32" s="83"/>
      <c r="D32" t="s">
        <v>55</v>
      </c>
      <c r="E32" t="s">
        <v>55</v>
      </c>
      <c r="F32" s="4" t="str">
        <f t="shared" si="0"/>
        <v>INV</v>
      </c>
      <c r="G32" s="3"/>
      <c r="H32">
        <f t="shared" si="1"/>
      </c>
    </row>
    <row r="33" spans="1:8" ht="15.75" thickBot="1">
      <c r="A33" t="s">
        <v>14</v>
      </c>
      <c r="B33">
        <v>25</v>
      </c>
      <c r="C33" s="83"/>
      <c r="D33" t="s">
        <v>56</v>
      </c>
      <c r="E33" t="s">
        <v>56</v>
      </c>
      <c r="F33" s="4" t="str">
        <f t="shared" si="0"/>
        <v>INV</v>
      </c>
      <c r="G33" s="3"/>
      <c r="H33">
        <f t="shared" si="1"/>
      </c>
    </row>
    <row r="34" spans="1:8" ht="15.75" thickBot="1">
      <c r="A34" t="s">
        <v>17</v>
      </c>
      <c r="B34">
        <v>26</v>
      </c>
      <c r="C34" s="83"/>
      <c r="D34" t="s">
        <v>57</v>
      </c>
      <c r="E34" t="s">
        <v>57</v>
      </c>
      <c r="F34" s="4" t="str">
        <f t="shared" si="0"/>
        <v>INV</v>
      </c>
      <c r="G34" s="3">
        <v>1</v>
      </c>
      <c r="H34">
        <f t="shared" si="1"/>
      </c>
    </row>
    <row r="35" spans="1:8" ht="15.75" thickBot="1">
      <c r="A35" t="s">
        <v>12</v>
      </c>
      <c r="B35">
        <v>27</v>
      </c>
      <c r="C35" s="83"/>
      <c r="D35" t="s">
        <v>58</v>
      </c>
      <c r="E35" t="s">
        <v>242</v>
      </c>
      <c r="F35" s="4" t="str">
        <f t="shared" si="0"/>
        <v>INV</v>
      </c>
      <c r="G35" s="3"/>
      <c r="H35">
        <f t="shared" si="1"/>
      </c>
    </row>
    <row r="36" spans="1:8" ht="15.75" thickBot="1">
      <c r="A36" t="s">
        <v>15</v>
      </c>
      <c r="B36">
        <v>28</v>
      </c>
      <c r="C36" s="83"/>
      <c r="D36" t="s">
        <v>275</v>
      </c>
      <c r="E36" t="s">
        <v>243</v>
      </c>
      <c r="F36" s="4" t="str">
        <f t="shared" si="0"/>
        <v>INV</v>
      </c>
      <c r="G36" s="3"/>
      <c r="H36">
        <f t="shared" si="1"/>
      </c>
    </row>
    <row r="37" spans="2:8" ht="15.75" thickBot="1">
      <c r="B37">
        <v>29</v>
      </c>
      <c r="C37" s="83"/>
      <c r="D37" t="s">
        <v>59</v>
      </c>
      <c r="E37" t="s">
        <v>244</v>
      </c>
      <c r="F37" s="4" t="str">
        <f t="shared" si="0"/>
        <v>INV</v>
      </c>
      <c r="G37" s="3"/>
      <c r="H37">
        <f t="shared" si="1"/>
      </c>
    </row>
    <row r="38" spans="1:8" ht="15.75" thickBot="1">
      <c r="A38" t="s">
        <v>15</v>
      </c>
      <c r="B38">
        <v>30</v>
      </c>
      <c r="C38" s="83"/>
      <c r="D38" t="s">
        <v>60</v>
      </c>
      <c r="E38" t="s">
        <v>245</v>
      </c>
      <c r="F38" s="4" t="str">
        <f t="shared" si="0"/>
        <v>INV</v>
      </c>
      <c r="G38" s="3"/>
      <c r="H38">
        <f t="shared" si="1"/>
      </c>
    </row>
    <row r="39" spans="1:8" ht="15.75" thickBot="1">
      <c r="A39" t="s">
        <v>18</v>
      </c>
      <c r="B39">
        <v>31</v>
      </c>
      <c r="C39" s="83"/>
      <c r="D39" t="s">
        <v>61</v>
      </c>
      <c r="E39" t="s">
        <v>61</v>
      </c>
      <c r="F39" s="4" t="str">
        <f t="shared" si="0"/>
        <v>INV</v>
      </c>
      <c r="G39" s="3"/>
      <c r="H39">
        <f t="shared" si="1"/>
      </c>
    </row>
    <row r="40" spans="2:8" ht="15.75" thickBot="1">
      <c r="B40">
        <v>32</v>
      </c>
      <c r="C40" s="83"/>
      <c r="D40" t="s">
        <v>62</v>
      </c>
      <c r="E40" t="s">
        <v>246</v>
      </c>
      <c r="F40" s="4" t="str">
        <f t="shared" si="0"/>
        <v>INV</v>
      </c>
      <c r="G40" s="3"/>
      <c r="H40">
        <f t="shared" si="1"/>
      </c>
    </row>
    <row r="41" spans="1:8" ht="15.75" thickBot="1">
      <c r="A41" t="s">
        <v>17</v>
      </c>
      <c r="B41">
        <v>33</v>
      </c>
      <c r="C41" s="83"/>
      <c r="D41" t="s">
        <v>63</v>
      </c>
      <c r="E41" t="s">
        <v>63</v>
      </c>
      <c r="F41" s="4" t="str">
        <f aca="true" t="shared" si="2" ref="F41:F58">IF(C41&gt;4,"INV",IF(C41&lt;1,"INV",IF(C41&lt;3,G41,ABS(G41-1))))</f>
        <v>INV</v>
      </c>
      <c r="G41" s="2">
        <v>1</v>
      </c>
      <c r="H41">
        <f aca="true" t="shared" si="3" ref="H41:H58">IF(F41=1,CONCATENATE("(AQ",B41,") ",E41,CHAR(10)),"")</f>
      </c>
    </row>
    <row r="42" spans="2:8" ht="15.75" thickBot="1">
      <c r="B42">
        <v>34</v>
      </c>
      <c r="C42" s="83"/>
      <c r="D42" t="s">
        <v>64</v>
      </c>
      <c r="E42" t="s">
        <v>247</v>
      </c>
      <c r="F42" s="4" t="str">
        <f t="shared" si="2"/>
        <v>INV</v>
      </c>
      <c r="G42" s="3"/>
      <c r="H42">
        <f t="shared" si="3"/>
      </c>
    </row>
    <row r="43" spans="1:8" ht="15.75" thickBot="1">
      <c r="A43" t="s">
        <v>12</v>
      </c>
      <c r="B43">
        <v>35</v>
      </c>
      <c r="C43" s="83"/>
      <c r="D43" t="s">
        <v>65</v>
      </c>
      <c r="E43" t="s">
        <v>65</v>
      </c>
      <c r="F43" s="4" t="str">
        <f t="shared" si="2"/>
        <v>INV</v>
      </c>
      <c r="G43" s="3">
        <v>1</v>
      </c>
      <c r="H43">
        <f t="shared" si="3"/>
      </c>
    </row>
    <row r="44" spans="1:8" ht="15.75" thickBot="1">
      <c r="A44" t="s">
        <v>12</v>
      </c>
      <c r="B44">
        <v>36</v>
      </c>
      <c r="C44" s="83"/>
      <c r="D44" t="s">
        <v>66</v>
      </c>
      <c r="E44" t="s">
        <v>248</v>
      </c>
      <c r="F44" s="4" t="str">
        <f t="shared" si="2"/>
        <v>INV</v>
      </c>
      <c r="G44" s="3"/>
      <c r="H44">
        <f t="shared" si="3"/>
      </c>
    </row>
    <row r="45" spans="2:8" ht="15.75" thickBot="1">
      <c r="B45">
        <v>37</v>
      </c>
      <c r="C45" s="83"/>
      <c r="D45" t="s">
        <v>67</v>
      </c>
      <c r="E45" t="s">
        <v>26</v>
      </c>
      <c r="F45" s="4" t="str">
        <f t="shared" si="2"/>
        <v>INV</v>
      </c>
      <c r="G45" s="3"/>
      <c r="H45">
        <f t="shared" si="3"/>
      </c>
    </row>
    <row r="46" spans="1:8" ht="15.75" thickBot="1">
      <c r="A46" t="s">
        <v>17</v>
      </c>
      <c r="B46">
        <v>38</v>
      </c>
      <c r="C46" s="83"/>
      <c r="D46" t="s">
        <v>68</v>
      </c>
      <c r="E46" t="s">
        <v>249</v>
      </c>
      <c r="F46" s="4" t="str">
        <f t="shared" si="2"/>
        <v>INV</v>
      </c>
      <c r="G46" s="3"/>
      <c r="H46">
        <f t="shared" si="3"/>
      </c>
    </row>
    <row r="47" spans="1:8" ht="15.75" thickBot="1">
      <c r="A47" t="s">
        <v>16</v>
      </c>
      <c r="B47">
        <v>39</v>
      </c>
      <c r="C47" s="83"/>
      <c r="D47" t="s">
        <v>69</v>
      </c>
      <c r="E47" t="s">
        <v>69</v>
      </c>
      <c r="F47" s="4" t="str">
        <f t="shared" si="2"/>
        <v>INV</v>
      </c>
      <c r="G47" s="3">
        <v>1</v>
      </c>
      <c r="H47">
        <f t="shared" si="3"/>
      </c>
    </row>
    <row r="48" spans="1:8" ht="15.75" thickBot="1">
      <c r="A48" t="s">
        <v>20</v>
      </c>
      <c r="B48">
        <v>40</v>
      </c>
      <c r="C48" s="83"/>
      <c r="D48" t="s">
        <v>70</v>
      </c>
      <c r="E48" t="s">
        <v>250</v>
      </c>
      <c r="F48" s="4" t="str">
        <f t="shared" si="2"/>
        <v>INV</v>
      </c>
      <c r="G48" s="3"/>
      <c r="H48">
        <f t="shared" si="3"/>
      </c>
    </row>
    <row r="49" spans="1:8" ht="15.75" thickBot="1">
      <c r="A49" t="s">
        <v>13</v>
      </c>
      <c r="B49">
        <v>41</v>
      </c>
      <c r="C49" s="83"/>
      <c r="D49" t="s">
        <v>71</v>
      </c>
      <c r="E49" t="s">
        <v>71</v>
      </c>
      <c r="F49" s="4" t="str">
        <f t="shared" si="2"/>
        <v>INV</v>
      </c>
      <c r="G49" s="3">
        <v>1</v>
      </c>
      <c r="H49">
        <f t="shared" si="3"/>
      </c>
    </row>
    <row r="50" spans="1:8" ht="15.75" thickBot="1">
      <c r="A50" t="s">
        <v>20</v>
      </c>
      <c r="B50">
        <v>42</v>
      </c>
      <c r="C50" s="83"/>
      <c r="D50" t="s">
        <v>72</v>
      </c>
      <c r="E50" t="s">
        <v>72</v>
      </c>
      <c r="F50" s="4" t="str">
        <f t="shared" si="2"/>
        <v>INV</v>
      </c>
      <c r="G50" s="3">
        <v>1</v>
      </c>
      <c r="H50">
        <f t="shared" si="3"/>
      </c>
    </row>
    <row r="51" spans="2:8" ht="15.75" thickBot="1">
      <c r="B51">
        <v>43</v>
      </c>
      <c r="C51" s="83"/>
      <c r="D51" t="s">
        <v>73</v>
      </c>
      <c r="E51" t="s">
        <v>73</v>
      </c>
      <c r="F51" s="4" t="str">
        <f t="shared" si="2"/>
        <v>INV</v>
      </c>
      <c r="G51" s="3">
        <v>1</v>
      </c>
      <c r="H51">
        <f t="shared" si="3"/>
      </c>
    </row>
    <row r="52" spans="1:8" ht="15.75" thickBot="1">
      <c r="A52" t="s">
        <v>11</v>
      </c>
      <c r="B52">
        <v>44</v>
      </c>
      <c r="C52" s="83"/>
      <c r="D52" t="s">
        <v>74</v>
      </c>
      <c r="E52" t="s">
        <v>251</v>
      </c>
      <c r="F52" s="4" t="str">
        <f t="shared" si="2"/>
        <v>INV</v>
      </c>
      <c r="G52" s="3"/>
      <c r="H52">
        <f t="shared" si="3"/>
      </c>
    </row>
    <row r="53" spans="1:8" ht="15.75" thickBot="1">
      <c r="A53" t="s">
        <v>12</v>
      </c>
      <c r="B53">
        <v>45</v>
      </c>
      <c r="C53" s="83"/>
      <c r="D53" t="s">
        <v>75</v>
      </c>
      <c r="E53" t="s">
        <v>75</v>
      </c>
      <c r="F53" s="4" t="str">
        <f t="shared" si="2"/>
        <v>INV</v>
      </c>
      <c r="G53" s="3">
        <v>1</v>
      </c>
      <c r="H53">
        <f t="shared" si="3"/>
      </c>
    </row>
    <row r="54" spans="2:8" ht="15.75" thickBot="1">
      <c r="B54">
        <v>46</v>
      </c>
      <c r="C54" s="83"/>
      <c r="D54" t="s">
        <v>76</v>
      </c>
      <c r="E54" t="s">
        <v>76</v>
      </c>
      <c r="F54" s="4" t="str">
        <f t="shared" si="2"/>
        <v>INV</v>
      </c>
      <c r="G54" s="3">
        <v>1</v>
      </c>
      <c r="H54">
        <f t="shared" si="3"/>
      </c>
    </row>
    <row r="55" spans="2:8" ht="15.75" thickBot="1">
      <c r="B55">
        <v>47</v>
      </c>
      <c r="C55" s="83"/>
      <c r="D55" t="s">
        <v>77</v>
      </c>
      <c r="E55" t="s">
        <v>252</v>
      </c>
      <c r="F55" s="4" t="str">
        <f t="shared" si="2"/>
        <v>INV</v>
      </c>
      <c r="G55" s="3"/>
      <c r="H55">
        <f t="shared" si="3"/>
      </c>
    </row>
    <row r="56" spans="1:8" ht="15.75" thickBot="1">
      <c r="A56" t="s">
        <v>19</v>
      </c>
      <c r="B56">
        <v>48</v>
      </c>
      <c r="C56" s="83"/>
      <c r="D56" t="s">
        <v>78</v>
      </c>
      <c r="E56" t="s">
        <v>78</v>
      </c>
      <c r="F56" s="4" t="str">
        <f t="shared" si="2"/>
        <v>INV</v>
      </c>
      <c r="G56" s="3"/>
      <c r="H56">
        <f t="shared" si="3"/>
      </c>
    </row>
    <row r="57" spans="2:8" ht="15.75" thickBot="1">
      <c r="B57">
        <v>49</v>
      </c>
      <c r="C57" s="83"/>
      <c r="D57" t="s">
        <v>79</v>
      </c>
      <c r="E57" t="s">
        <v>253</v>
      </c>
      <c r="F57" s="4" t="str">
        <f t="shared" si="2"/>
        <v>INV</v>
      </c>
      <c r="G57" s="3"/>
      <c r="H57">
        <f t="shared" si="3"/>
      </c>
    </row>
    <row r="58" spans="1:8" ht="15.75" thickBot="1">
      <c r="A58" t="s">
        <v>20</v>
      </c>
      <c r="B58">
        <v>50</v>
      </c>
      <c r="C58" s="83"/>
      <c r="D58" t="s">
        <v>80</v>
      </c>
      <c r="E58" t="s">
        <v>254</v>
      </c>
      <c r="F58" s="4" t="str">
        <f t="shared" si="2"/>
        <v>INV</v>
      </c>
      <c r="G58" s="3"/>
      <c r="H58">
        <f t="shared" si="3"/>
      </c>
    </row>
    <row r="61" spans="6:8" ht="12.75">
      <c r="F61" s="4">
        <f>COUNTIF(F9:F58,"=INV")</f>
        <v>50</v>
      </c>
      <c r="H61" t="s">
        <v>6</v>
      </c>
    </row>
    <row r="62" spans="6:8" ht="12.75">
      <c r="F62" s="4">
        <f>COUNTIF(F9:F58,"=0")</f>
        <v>0</v>
      </c>
      <c r="H62" t="s">
        <v>7</v>
      </c>
    </row>
    <row r="63" spans="6:8" ht="12.75">
      <c r="F63" s="4">
        <f>COUNTIF(F9:F58,"=1")</f>
        <v>0</v>
      </c>
      <c r="H63" t="s">
        <v>8</v>
      </c>
    </row>
    <row r="65" spans="6:8" ht="12.75">
      <c r="F65" s="4">
        <f>IF(AQ_INV&lt;50,F63,"")</f>
      </c>
      <c r="H65" t="s">
        <v>9</v>
      </c>
    </row>
    <row r="66" ht="12.75">
      <c r="H66" t="s">
        <v>10</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M74"/>
  <sheetViews>
    <sheetView zoomScalePageLayoutView="0" workbookViewId="0" topLeftCell="B1">
      <selection activeCell="R34" sqref="R34"/>
    </sheetView>
  </sheetViews>
  <sheetFormatPr defaultColWidth="9.140625" defaultRowHeight="12.75"/>
  <cols>
    <col min="1" max="1" width="0" style="0" hidden="1" customWidth="1"/>
    <col min="2" max="2" width="10.8515625" style="0" bestFit="1" customWidth="1"/>
    <col min="4" max="4" width="7.7109375" style="0" bestFit="1" customWidth="1"/>
    <col min="5" max="5" width="87.140625" style="0" customWidth="1"/>
    <col min="6" max="6" width="101.8515625" style="0" hidden="1" customWidth="1"/>
    <col min="7" max="8" width="9.140625" style="0" hidden="1" customWidth="1"/>
    <col min="9" max="9" width="92.00390625" style="0" hidden="1" customWidth="1"/>
    <col min="10" max="13" width="9.140625" style="0" hidden="1" customWidth="1"/>
  </cols>
  <sheetData>
    <row r="1" ht="12.75">
      <c r="G1" s="4"/>
    </row>
    <row r="2" spans="5:7" ht="12.75">
      <c r="E2" s="1" t="s">
        <v>214</v>
      </c>
      <c r="F2" s="1"/>
      <c r="G2" s="4"/>
    </row>
    <row r="3" ht="12.75">
      <c r="G3" s="4"/>
    </row>
    <row r="4" spans="5:7" ht="12.75">
      <c r="E4" s="1" t="s">
        <v>221</v>
      </c>
      <c r="F4" s="1"/>
      <c r="G4" s="4"/>
    </row>
    <row r="5" spans="5:7" ht="12.75">
      <c r="E5" s="1" t="s">
        <v>213</v>
      </c>
      <c r="F5" s="1"/>
      <c r="G5" s="4"/>
    </row>
    <row r="6" spans="5:7" ht="12.75">
      <c r="E6" s="1" t="s">
        <v>215</v>
      </c>
      <c r="G6" s="4"/>
    </row>
    <row r="7" ht="12.75">
      <c r="G7" s="4"/>
    </row>
    <row r="8" spans="1:7" ht="13.5" thickBot="1">
      <c r="A8" t="s">
        <v>24</v>
      </c>
      <c r="B8" s="1" t="s">
        <v>223</v>
      </c>
      <c r="C8" s="1" t="s">
        <v>224</v>
      </c>
      <c r="D8" s="1" t="s">
        <v>225</v>
      </c>
      <c r="E8" s="1" t="s">
        <v>30</v>
      </c>
      <c r="G8" s="4"/>
    </row>
    <row r="9" spans="1:13" ht="13.5" thickBot="1">
      <c r="A9">
        <v>1</v>
      </c>
      <c r="B9">
        <v>1</v>
      </c>
      <c r="C9">
        <v>1</v>
      </c>
      <c r="D9" s="83"/>
      <c r="E9" t="s">
        <v>81</v>
      </c>
      <c r="F9" t="s">
        <v>255</v>
      </c>
      <c r="G9" s="4" t="str">
        <f>IF(D9=1,J9,IF(D9=2,K9,IF(D9=3,L9,IF(D9=4,M9,"INV"))))</f>
        <v>INV</v>
      </c>
      <c r="I9">
        <f>IF(G9=0,CONCATENATE("(EQ",C9,") ",F9,CHAR(10)),"")</f>
      </c>
      <c r="J9" s="5">
        <v>2</v>
      </c>
      <c r="K9" s="6">
        <v>1</v>
      </c>
      <c r="L9" s="6"/>
      <c r="M9" s="6"/>
    </row>
    <row r="10" spans="3:13" ht="13.5" thickBot="1">
      <c r="C10">
        <v>2</v>
      </c>
      <c r="D10" s="83"/>
      <c r="E10" t="s">
        <v>82</v>
      </c>
      <c r="G10" s="4" t="s">
        <v>23</v>
      </c>
      <c r="I10">
        <f aca="true" t="shared" si="0" ref="I10:I68">IF(G10=0,CONCATENATE("(EQ",C10,") ",F10,CHAR(10)),"")</f>
      </c>
      <c r="J10" s="7"/>
      <c r="K10" s="8"/>
      <c r="L10" s="8"/>
      <c r="M10" s="8"/>
    </row>
    <row r="11" spans="3:13" ht="13.5" thickBot="1">
      <c r="C11">
        <v>3</v>
      </c>
      <c r="D11" s="83"/>
      <c r="E11" t="s">
        <v>83</v>
      </c>
      <c r="G11" s="4" t="s">
        <v>23</v>
      </c>
      <c r="I11">
        <f t="shared" si="0"/>
      </c>
      <c r="J11" s="7"/>
      <c r="K11" s="8"/>
      <c r="L11" s="8"/>
      <c r="M11" s="8"/>
    </row>
    <row r="12" spans="1:13" ht="13.5" thickBot="1">
      <c r="A12">
        <v>2</v>
      </c>
      <c r="B12">
        <v>2</v>
      </c>
      <c r="C12">
        <v>4</v>
      </c>
      <c r="D12" s="83"/>
      <c r="E12" t="s">
        <v>84</v>
      </c>
      <c r="F12" t="s">
        <v>84</v>
      </c>
      <c r="G12" s="4" t="str">
        <f aca="true" t="shared" si="1" ref="G12:G68">IF(D12=1,J12,IF(D12=2,K12,IF(D12=3,L12,IF(D12=4,M12,"INV"))))</f>
        <v>INV</v>
      </c>
      <c r="I12">
        <f t="shared" si="0"/>
      </c>
      <c r="J12" s="7"/>
      <c r="K12" s="8"/>
      <c r="L12" s="8">
        <v>1</v>
      </c>
      <c r="M12" s="8">
        <v>2</v>
      </c>
    </row>
    <row r="13" spans="3:13" ht="13.5" thickBot="1">
      <c r="C13">
        <v>5</v>
      </c>
      <c r="D13" s="83"/>
      <c r="E13" t="s">
        <v>85</v>
      </c>
      <c r="G13" s="4" t="s">
        <v>23</v>
      </c>
      <c r="I13">
        <f t="shared" si="0"/>
      </c>
      <c r="J13" s="7"/>
      <c r="K13" s="8"/>
      <c r="L13" s="8"/>
      <c r="M13" s="8"/>
    </row>
    <row r="14" spans="1:13" ht="13.5" thickBot="1">
      <c r="A14">
        <v>3</v>
      </c>
      <c r="B14">
        <v>3</v>
      </c>
      <c r="C14">
        <v>6</v>
      </c>
      <c r="D14" s="83"/>
      <c r="E14" t="s">
        <v>86</v>
      </c>
      <c r="F14" t="s">
        <v>256</v>
      </c>
      <c r="G14" s="4" t="str">
        <f t="shared" si="1"/>
        <v>INV</v>
      </c>
      <c r="I14">
        <f t="shared" si="0"/>
      </c>
      <c r="J14" s="7">
        <v>2</v>
      </c>
      <c r="K14" s="8">
        <v>1</v>
      </c>
      <c r="L14" s="8"/>
      <c r="M14" s="8"/>
    </row>
    <row r="15" spans="3:13" ht="13.5" thickBot="1">
      <c r="C15">
        <v>7</v>
      </c>
      <c r="D15" s="83"/>
      <c r="E15" t="s">
        <v>87</v>
      </c>
      <c r="G15" s="4" t="s">
        <v>23</v>
      </c>
      <c r="I15">
        <f t="shared" si="0"/>
      </c>
      <c r="J15" s="7"/>
      <c r="K15" s="8"/>
      <c r="L15" s="8"/>
      <c r="M15" s="8"/>
    </row>
    <row r="16" spans="1:13" ht="13.5" thickBot="1">
      <c r="A16">
        <v>4</v>
      </c>
      <c r="B16">
        <v>4</v>
      </c>
      <c r="C16">
        <v>8</v>
      </c>
      <c r="D16" s="83"/>
      <c r="E16" t="s">
        <v>88</v>
      </c>
      <c r="F16" t="s">
        <v>88</v>
      </c>
      <c r="G16" s="4" t="str">
        <f t="shared" si="1"/>
        <v>INV</v>
      </c>
      <c r="I16">
        <f t="shared" si="0"/>
      </c>
      <c r="J16" s="7"/>
      <c r="K16" s="8"/>
      <c r="L16" s="8">
        <v>1</v>
      </c>
      <c r="M16" s="8">
        <v>2</v>
      </c>
    </row>
    <row r="17" spans="3:13" ht="13.5" thickBot="1">
      <c r="C17">
        <v>9</v>
      </c>
      <c r="D17" s="83"/>
      <c r="E17" t="s">
        <v>89</v>
      </c>
      <c r="G17" s="4" t="s">
        <v>23</v>
      </c>
      <c r="I17">
        <f t="shared" si="0"/>
      </c>
      <c r="J17" s="7"/>
      <c r="K17" s="8"/>
      <c r="L17" s="8"/>
      <c r="M17" s="8"/>
    </row>
    <row r="18" spans="1:13" ht="13.5" thickBot="1">
      <c r="A18">
        <v>5</v>
      </c>
      <c r="B18">
        <v>5</v>
      </c>
      <c r="C18">
        <v>10</v>
      </c>
      <c r="D18" s="83"/>
      <c r="E18" t="s">
        <v>90</v>
      </c>
      <c r="F18" t="s">
        <v>90</v>
      </c>
      <c r="G18" s="4" t="str">
        <f t="shared" si="1"/>
        <v>INV</v>
      </c>
      <c r="I18">
        <f t="shared" si="0"/>
      </c>
      <c r="J18" s="7"/>
      <c r="K18" s="8"/>
      <c r="L18" s="8">
        <v>1</v>
      </c>
      <c r="M18" s="8">
        <v>2</v>
      </c>
    </row>
    <row r="19" spans="1:13" ht="13.5" thickBot="1">
      <c r="A19">
        <v>6</v>
      </c>
      <c r="B19">
        <v>6</v>
      </c>
      <c r="C19">
        <v>11</v>
      </c>
      <c r="D19" s="83"/>
      <c r="E19" t="s">
        <v>91</v>
      </c>
      <c r="F19" t="s">
        <v>91</v>
      </c>
      <c r="G19" s="4" t="str">
        <f t="shared" si="1"/>
        <v>INV</v>
      </c>
      <c r="I19">
        <f t="shared" si="0"/>
      </c>
      <c r="J19" s="7"/>
      <c r="K19" s="8"/>
      <c r="L19" s="8">
        <v>1</v>
      </c>
      <c r="M19" s="8">
        <v>2</v>
      </c>
    </row>
    <row r="20" spans="1:13" ht="13.5" thickBot="1">
      <c r="A20">
        <v>7</v>
      </c>
      <c r="B20">
        <v>7</v>
      </c>
      <c r="C20">
        <v>12</v>
      </c>
      <c r="D20" s="83"/>
      <c r="E20" t="s">
        <v>92</v>
      </c>
      <c r="F20" t="s">
        <v>92</v>
      </c>
      <c r="G20" s="4" t="str">
        <f t="shared" si="1"/>
        <v>INV</v>
      </c>
      <c r="I20">
        <f t="shared" si="0"/>
      </c>
      <c r="J20" s="7"/>
      <c r="K20" s="8"/>
      <c r="L20" s="8">
        <v>1</v>
      </c>
      <c r="M20" s="8">
        <v>2</v>
      </c>
    </row>
    <row r="21" spans="3:13" ht="13.5" thickBot="1">
      <c r="C21">
        <v>13</v>
      </c>
      <c r="D21" s="83"/>
      <c r="E21" t="s">
        <v>93</v>
      </c>
      <c r="G21" s="4" t="s">
        <v>23</v>
      </c>
      <c r="I21">
        <f t="shared" si="0"/>
      </c>
      <c r="J21" s="7"/>
      <c r="K21" s="8"/>
      <c r="L21" s="8"/>
      <c r="M21" s="8"/>
    </row>
    <row r="22" spans="1:13" ht="13.5" thickBot="1">
      <c r="A22">
        <v>8</v>
      </c>
      <c r="B22">
        <v>8</v>
      </c>
      <c r="C22">
        <v>14</v>
      </c>
      <c r="D22" s="83"/>
      <c r="E22" t="s">
        <v>94</v>
      </c>
      <c r="F22" t="s">
        <v>94</v>
      </c>
      <c r="G22" s="4" t="str">
        <f t="shared" si="1"/>
        <v>INV</v>
      </c>
      <c r="I22">
        <f t="shared" si="0"/>
      </c>
      <c r="J22" s="7"/>
      <c r="K22" s="8"/>
      <c r="L22" s="8">
        <v>1</v>
      </c>
      <c r="M22" s="8">
        <v>2</v>
      </c>
    </row>
    <row r="23" spans="1:13" ht="13.5" thickBot="1">
      <c r="A23">
        <v>9</v>
      </c>
      <c r="B23">
        <v>9</v>
      </c>
      <c r="C23">
        <v>15</v>
      </c>
      <c r="D23" s="83"/>
      <c r="E23" t="s">
        <v>95</v>
      </c>
      <c r="F23" t="s">
        <v>95</v>
      </c>
      <c r="G23" s="4" t="str">
        <f t="shared" si="1"/>
        <v>INV</v>
      </c>
      <c r="I23">
        <f t="shared" si="0"/>
      </c>
      <c r="J23" s="7"/>
      <c r="K23" s="8"/>
      <c r="L23" s="8">
        <v>1</v>
      </c>
      <c r="M23" s="8">
        <v>2</v>
      </c>
    </row>
    <row r="24" spans="3:13" ht="13.5" thickBot="1">
      <c r="C24">
        <v>16</v>
      </c>
      <c r="D24" s="83"/>
      <c r="E24" t="s">
        <v>96</v>
      </c>
      <c r="G24" s="4" t="s">
        <v>23</v>
      </c>
      <c r="I24">
        <f t="shared" si="0"/>
      </c>
      <c r="J24" s="7"/>
      <c r="K24" s="8"/>
      <c r="L24" s="8"/>
      <c r="M24" s="8"/>
    </row>
    <row r="25" spans="3:13" ht="13.5" thickBot="1">
      <c r="C25">
        <v>17</v>
      </c>
      <c r="D25" s="83"/>
      <c r="E25" t="s">
        <v>97</v>
      </c>
      <c r="G25" s="4" t="s">
        <v>23</v>
      </c>
      <c r="I25">
        <f t="shared" si="0"/>
      </c>
      <c r="J25" s="7"/>
      <c r="K25" s="8"/>
      <c r="L25" s="8"/>
      <c r="M25" s="8"/>
    </row>
    <row r="26" spans="1:13" ht="13.5" thickBot="1">
      <c r="A26">
        <v>10</v>
      </c>
      <c r="B26">
        <v>10</v>
      </c>
      <c r="C26">
        <v>18</v>
      </c>
      <c r="D26" s="83"/>
      <c r="E26" t="s">
        <v>98</v>
      </c>
      <c r="F26" t="s">
        <v>98</v>
      </c>
      <c r="G26" s="4" t="str">
        <f t="shared" si="1"/>
        <v>INV</v>
      </c>
      <c r="I26">
        <f t="shared" si="0"/>
      </c>
      <c r="J26" s="7"/>
      <c r="K26" s="8"/>
      <c r="L26" s="8">
        <v>1</v>
      </c>
      <c r="M26" s="8">
        <v>2</v>
      </c>
    </row>
    <row r="27" spans="1:13" ht="13.5" thickBot="1">
      <c r="A27">
        <v>11</v>
      </c>
      <c r="B27">
        <v>11</v>
      </c>
      <c r="C27">
        <v>19</v>
      </c>
      <c r="D27" s="83"/>
      <c r="E27" t="s">
        <v>99</v>
      </c>
      <c r="F27" t="s">
        <v>257</v>
      </c>
      <c r="G27" s="4" t="str">
        <f t="shared" si="1"/>
        <v>INV</v>
      </c>
      <c r="I27">
        <f t="shared" si="0"/>
      </c>
      <c r="J27" s="7">
        <v>2</v>
      </c>
      <c r="K27" s="8">
        <v>1</v>
      </c>
      <c r="L27" s="8"/>
      <c r="M27" s="8"/>
    </row>
    <row r="28" spans="3:13" ht="13.5" thickBot="1">
      <c r="C28">
        <v>20</v>
      </c>
      <c r="D28" s="83"/>
      <c r="E28" t="s">
        <v>100</v>
      </c>
      <c r="G28" s="4" t="s">
        <v>23</v>
      </c>
      <c r="I28">
        <f t="shared" si="0"/>
      </c>
      <c r="J28" s="7"/>
      <c r="K28" s="8"/>
      <c r="L28" s="8"/>
      <c r="M28" s="8"/>
    </row>
    <row r="29" spans="1:13" ht="13.5" thickBot="1">
      <c r="A29">
        <v>12</v>
      </c>
      <c r="B29">
        <v>12</v>
      </c>
      <c r="C29">
        <v>21</v>
      </c>
      <c r="D29" s="83"/>
      <c r="E29" t="s">
        <v>101</v>
      </c>
      <c r="F29" t="s">
        <v>101</v>
      </c>
      <c r="G29" s="4" t="str">
        <f t="shared" si="1"/>
        <v>INV</v>
      </c>
      <c r="I29">
        <f t="shared" si="0"/>
      </c>
      <c r="J29" s="7"/>
      <c r="K29" s="8"/>
      <c r="L29" s="8">
        <v>1</v>
      </c>
      <c r="M29" s="8">
        <v>2</v>
      </c>
    </row>
    <row r="30" spans="1:13" ht="13.5" thickBot="1">
      <c r="A30">
        <v>13</v>
      </c>
      <c r="B30">
        <v>13</v>
      </c>
      <c r="C30">
        <v>22</v>
      </c>
      <c r="D30" s="83"/>
      <c r="E30" t="s">
        <v>233</v>
      </c>
      <c r="F30" t="s">
        <v>258</v>
      </c>
      <c r="G30" s="4" t="str">
        <f t="shared" si="1"/>
        <v>INV</v>
      </c>
      <c r="I30">
        <f t="shared" si="0"/>
      </c>
      <c r="J30" s="7">
        <v>2</v>
      </c>
      <c r="K30" s="8">
        <v>1</v>
      </c>
      <c r="L30" s="9"/>
      <c r="M30" s="9"/>
    </row>
    <row r="31" spans="3:13" ht="13.5" thickBot="1">
      <c r="C31">
        <v>23</v>
      </c>
      <c r="D31" s="83"/>
      <c r="E31" t="s">
        <v>102</v>
      </c>
      <c r="G31" s="4" t="s">
        <v>23</v>
      </c>
      <c r="I31">
        <f t="shared" si="0"/>
      </c>
      <c r="J31" s="7"/>
      <c r="K31" s="8"/>
      <c r="L31" s="9"/>
      <c r="M31" s="9"/>
    </row>
    <row r="32" spans="3:13" ht="13.5" thickBot="1">
      <c r="C32">
        <v>24</v>
      </c>
      <c r="D32" s="83"/>
      <c r="E32" t="s">
        <v>232</v>
      </c>
      <c r="G32" s="4" t="s">
        <v>23</v>
      </c>
      <c r="I32">
        <f t="shared" si="0"/>
      </c>
      <c r="J32" s="7"/>
      <c r="K32" s="8"/>
      <c r="L32" s="9"/>
      <c r="M32" s="9"/>
    </row>
    <row r="33" spans="1:13" ht="13.5" thickBot="1">
      <c r="A33">
        <v>14</v>
      </c>
      <c r="B33">
        <v>14</v>
      </c>
      <c r="C33">
        <v>25</v>
      </c>
      <c r="D33" s="83"/>
      <c r="E33" t="s">
        <v>103</v>
      </c>
      <c r="F33" t="s">
        <v>259</v>
      </c>
      <c r="G33" s="4" t="str">
        <f t="shared" si="1"/>
        <v>INV</v>
      </c>
      <c r="I33">
        <f t="shared" si="0"/>
      </c>
      <c r="J33" s="7">
        <v>2</v>
      </c>
      <c r="K33" s="8">
        <v>1</v>
      </c>
      <c r="L33" s="8"/>
      <c r="M33" s="8"/>
    </row>
    <row r="34" spans="1:13" ht="13.5" thickBot="1">
      <c r="A34">
        <v>15</v>
      </c>
      <c r="B34">
        <v>15</v>
      </c>
      <c r="C34">
        <v>26</v>
      </c>
      <c r="D34" s="83"/>
      <c r="E34" t="s">
        <v>104</v>
      </c>
      <c r="F34" t="s">
        <v>260</v>
      </c>
      <c r="G34" s="4" t="str">
        <f t="shared" si="1"/>
        <v>INV</v>
      </c>
      <c r="I34">
        <f t="shared" si="0"/>
      </c>
      <c r="J34" s="7">
        <v>2</v>
      </c>
      <c r="K34" s="8">
        <v>1</v>
      </c>
      <c r="L34" s="8"/>
      <c r="M34" s="8"/>
    </row>
    <row r="35" spans="1:13" ht="13.5" thickBot="1">
      <c r="A35">
        <v>16</v>
      </c>
      <c r="B35">
        <v>16</v>
      </c>
      <c r="C35">
        <v>27</v>
      </c>
      <c r="D35" s="83"/>
      <c r="E35" t="s">
        <v>105</v>
      </c>
      <c r="F35" t="s">
        <v>105</v>
      </c>
      <c r="G35" s="4" t="str">
        <f t="shared" si="1"/>
        <v>INV</v>
      </c>
      <c r="I35">
        <f t="shared" si="0"/>
      </c>
      <c r="J35" s="7"/>
      <c r="K35" s="8"/>
      <c r="L35" s="8">
        <v>1</v>
      </c>
      <c r="M35" s="8">
        <v>2</v>
      </c>
    </row>
    <row r="36" spans="1:13" ht="13.5" thickBot="1">
      <c r="A36">
        <v>17</v>
      </c>
      <c r="B36">
        <v>17</v>
      </c>
      <c r="C36">
        <v>28</v>
      </c>
      <c r="D36" s="83"/>
      <c r="E36" t="s">
        <v>106</v>
      </c>
      <c r="F36" t="s">
        <v>106</v>
      </c>
      <c r="G36" s="4" t="str">
        <f t="shared" si="1"/>
        <v>INV</v>
      </c>
      <c r="I36">
        <f t="shared" si="0"/>
      </c>
      <c r="J36" s="7"/>
      <c r="K36" s="8"/>
      <c r="L36" s="8">
        <v>1</v>
      </c>
      <c r="M36" s="8">
        <v>2</v>
      </c>
    </row>
    <row r="37" spans="1:13" ht="13.5" thickBot="1">
      <c r="A37">
        <v>18</v>
      </c>
      <c r="B37">
        <v>18</v>
      </c>
      <c r="C37">
        <v>29</v>
      </c>
      <c r="D37" s="83"/>
      <c r="E37" t="s">
        <v>107</v>
      </c>
      <c r="F37" t="s">
        <v>107</v>
      </c>
      <c r="G37" s="4" t="str">
        <f t="shared" si="1"/>
        <v>INV</v>
      </c>
      <c r="I37">
        <f t="shared" si="0"/>
      </c>
      <c r="J37" s="7"/>
      <c r="K37" s="8"/>
      <c r="L37" s="8">
        <v>1</v>
      </c>
      <c r="M37" s="8">
        <v>2</v>
      </c>
    </row>
    <row r="38" spans="3:13" ht="13.5" thickBot="1">
      <c r="C38">
        <v>30</v>
      </c>
      <c r="D38" s="83"/>
      <c r="E38" t="s">
        <v>108</v>
      </c>
      <c r="G38" s="4" t="s">
        <v>23</v>
      </c>
      <c r="I38">
        <f t="shared" si="0"/>
      </c>
      <c r="J38" s="7"/>
      <c r="K38" s="8"/>
      <c r="L38" s="8"/>
      <c r="M38" s="8"/>
    </row>
    <row r="39" spans="3:13" ht="13.5" thickBot="1">
      <c r="C39">
        <v>31</v>
      </c>
      <c r="D39" s="83"/>
      <c r="E39" t="s">
        <v>109</v>
      </c>
      <c r="G39" s="4" t="s">
        <v>23</v>
      </c>
      <c r="I39">
        <f t="shared" si="0"/>
      </c>
      <c r="J39" s="7"/>
      <c r="K39" s="8"/>
      <c r="L39" s="8"/>
      <c r="M39" s="8"/>
    </row>
    <row r="40" spans="1:13" ht="13.5" thickBot="1">
      <c r="A40">
        <v>19</v>
      </c>
      <c r="B40">
        <v>19</v>
      </c>
      <c r="C40">
        <v>32</v>
      </c>
      <c r="D40" s="83"/>
      <c r="E40" t="s">
        <v>110</v>
      </c>
      <c r="F40" t="s">
        <v>110</v>
      </c>
      <c r="G40" s="4" t="str">
        <f t="shared" si="1"/>
        <v>INV</v>
      </c>
      <c r="I40">
        <f t="shared" si="0"/>
      </c>
      <c r="J40" s="7"/>
      <c r="K40" s="8"/>
      <c r="L40" s="8">
        <v>1</v>
      </c>
      <c r="M40" s="8">
        <v>2</v>
      </c>
    </row>
    <row r="41" spans="3:13" ht="13.5" thickBot="1">
      <c r="C41">
        <v>33</v>
      </c>
      <c r="D41" s="83"/>
      <c r="E41" t="s">
        <v>111</v>
      </c>
      <c r="G41" s="4" t="s">
        <v>23</v>
      </c>
      <c r="I41">
        <f t="shared" si="0"/>
      </c>
      <c r="J41" s="7"/>
      <c r="K41" s="8"/>
      <c r="L41" s="8"/>
      <c r="M41" s="8"/>
    </row>
    <row r="42" spans="1:13" ht="13.5" thickBot="1">
      <c r="A42">
        <v>20</v>
      </c>
      <c r="B42">
        <v>20</v>
      </c>
      <c r="C42">
        <v>34</v>
      </c>
      <c r="D42" s="83"/>
      <c r="E42" t="s">
        <v>112</v>
      </c>
      <c r="F42" t="s">
        <v>112</v>
      </c>
      <c r="G42" s="4" t="str">
        <f t="shared" si="1"/>
        <v>INV</v>
      </c>
      <c r="I42">
        <f t="shared" si="0"/>
      </c>
      <c r="J42" s="7"/>
      <c r="K42" s="8"/>
      <c r="L42" s="8">
        <v>1</v>
      </c>
      <c r="M42" s="8">
        <v>2</v>
      </c>
    </row>
    <row r="43" spans="1:13" ht="13.5" thickBot="1">
      <c r="A43">
        <v>21</v>
      </c>
      <c r="B43">
        <v>21</v>
      </c>
      <c r="C43">
        <v>35</v>
      </c>
      <c r="D43" s="83"/>
      <c r="E43" t="s">
        <v>113</v>
      </c>
      <c r="F43" t="s">
        <v>261</v>
      </c>
      <c r="G43" s="4" t="str">
        <f t="shared" si="1"/>
        <v>INV</v>
      </c>
      <c r="I43">
        <f t="shared" si="0"/>
      </c>
      <c r="J43" s="7">
        <v>2</v>
      </c>
      <c r="K43" s="8">
        <v>1</v>
      </c>
      <c r="L43" s="8"/>
      <c r="M43" s="8"/>
    </row>
    <row r="44" spans="1:13" ht="13.5" thickBot="1">
      <c r="A44">
        <v>22</v>
      </c>
      <c r="B44">
        <v>22</v>
      </c>
      <c r="C44">
        <v>36</v>
      </c>
      <c r="D44" s="83"/>
      <c r="E44" t="s">
        <v>114</v>
      </c>
      <c r="F44" t="s">
        <v>262</v>
      </c>
      <c r="G44" s="4" t="str">
        <f t="shared" si="1"/>
        <v>INV</v>
      </c>
      <c r="I44">
        <f t="shared" si="0"/>
      </c>
      <c r="J44" s="7">
        <v>2</v>
      </c>
      <c r="K44" s="8">
        <v>1</v>
      </c>
      <c r="L44" s="8"/>
      <c r="M44" s="8"/>
    </row>
    <row r="45" spans="1:13" ht="13.5" thickBot="1">
      <c r="A45">
        <v>23</v>
      </c>
      <c r="B45">
        <v>23</v>
      </c>
      <c r="C45">
        <v>37</v>
      </c>
      <c r="D45" s="83"/>
      <c r="E45" t="s">
        <v>115</v>
      </c>
      <c r="F45" t="s">
        <v>276</v>
      </c>
      <c r="G45" s="4" t="str">
        <f t="shared" si="1"/>
        <v>INV</v>
      </c>
      <c r="I45">
        <f t="shared" si="0"/>
      </c>
      <c r="J45" s="7">
        <v>2</v>
      </c>
      <c r="K45" s="8">
        <v>1</v>
      </c>
      <c r="L45" s="8"/>
      <c r="M45" s="8"/>
    </row>
    <row r="46" spans="1:13" ht="13.5" thickBot="1">
      <c r="A46">
        <v>24</v>
      </c>
      <c r="B46">
        <v>24</v>
      </c>
      <c r="C46">
        <v>38</v>
      </c>
      <c r="D46" s="83"/>
      <c r="E46" t="s">
        <v>116</v>
      </c>
      <c r="F46" t="s">
        <v>263</v>
      </c>
      <c r="G46" s="4" t="str">
        <f t="shared" si="1"/>
        <v>INV</v>
      </c>
      <c r="I46">
        <f t="shared" si="0"/>
      </c>
      <c r="J46" s="7">
        <v>2</v>
      </c>
      <c r="K46" s="8">
        <v>1</v>
      </c>
      <c r="L46" s="8"/>
      <c r="M46" s="8"/>
    </row>
    <row r="47" spans="1:13" ht="13.5" thickBot="1">
      <c r="A47">
        <v>25</v>
      </c>
      <c r="B47">
        <v>25</v>
      </c>
      <c r="C47">
        <v>39</v>
      </c>
      <c r="D47" s="83"/>
      <c r="E47" t="s">
        <v>117</v>
      </c>
      <c r="F47" t="s">
        <v>117</v>
      </c>
      <c r="G47" s="4" t="str">
        <f t="shared" si="1"/>
        <v>INV</v>
      </c>
      <c r="I47">
        <f t="shared" si="0"/>
      </c>
      <c r="J47" s="7"/>
      <c r="K47" s="8"/>
      <c r="L47" s="8">
        <v>1</v>
      </c>
      <c r="M47" s="8">
        <v>2</v>
      </c>
    </row>
    <row r="48" spans="3:13" ht="13.5" thickBot="1">
      <c r="C48">
        <v>40</v>
      </c>
      <c r="D48" s="83"/>
      <c r="E48" t="s">
        <v>118</v>
      </c>
      <c r="G48" s="4" t="s">
        <v>23</v>
      </c>
      <c r="I48">
        <f t="shared" si="0"/>
      </c>
      <c r="J48" s="7"/>
      <c r="K48" s="8"/>
      <c r="L48" s="8"/>
      <c r="M48" s="8"/>
    </row>
    <row r="49" spans="1:13" ht="13.5" thickBot="1">
      <c r="A49">
        <v>26</v>
      </c>
      <c r="B49">
        <v>26</v>
      </c>
      <c r="C49">
        <v>41</v>
      </c>
      <c r="D49" s="83"/>
      <c r="E49" t="s">
        <v>119</v>
      </c>
      <c r="F49" t="s">
        <v>264</v>
      </c>
      <c r="G49" s="4" t="str">
        <f t="shared" si="1"/>
        <v>INV</v>
      </c>
      <c r="I49">
        <f t="shared" si="0"/>
      </c>
      <c r="J49" s="7">
        <v>2</v>
      </c>
      <c r="K49" s="8">
        <v>1</v>
      </c>
      <c r="L49" s="8"/>
      <c r="M49" s="8"/>
    </row>
    <row r="50" spans="1:13" ht="13.5" thickBot="1">
      <c r="A50">
        <v>27</v>
      </c>
      <c r="B50">
        <v>27</v>
      </c>
      <c r="C50">
        <v>42</v>
      </c>
      <c r="D50" s="83"/>
      <c r="E50" t="s">
        <v>120</v>
      </c>
      <c r="F50" t="s">
        <v>265</v>
      </c>
      <c r="G50" s="4" t="str">
        <f t="shared" si="1"/>
        <v>INV</v>
      </c>
      <c r="I50">
        <f t="shared" si="0"/>
      </c>
      <c r="J50" s="7">
        <v>2</v>
      </c>
      <c r="K50" s="8">
        <v>1</v>
      </c>
      <c r="L50" s="8"/>
      <c r="M50" s="8"/>
    </row>
    <row r="51" spans="1:13" ht="13.5" thickBot="1">
      <c r="A51">
        <v>28</v>
      </c>
      <c r="B51">
        <v>28</v>
      </c>
      <c r="C51">
        <v>43</v>
      </c>
      <c r="D51" s="83"/>
      <c r="E51" t="s">
        <v>121</v>
      </c>
      <c r="F51" t="s">
        <v>266</v>
      </c>
      <c r="G51" s="4" t="str">
        <f t="shared" si="1"/>
        <v>INV</v>
      </c>
      <c r="I51">
        <f t="shared" si="0"/>
      </c>
      <c r="J51" s="7">
        <v>2</v>
      </c>
      <c r="K51" s="8">
        <v>1</v>
      </c>
      <c r="L51" s="8"/>
      <c r="M51" s="8"/>
    </row>
    <row r="52" spans="1:13" ht="12.75">
      <c r="A52">
        <v>29</v>
      </c>
      <c r="B52">
        <v>29</v>
      </c>
      <c r="C52">
        <v>44</v>
      </c>
      <c r="D52" s="83"/>
      <c r="E52" t="s">
        <v>122</v>
      </c>
      <c r="F52" t="s">
        <v>267</v>
      </c>
      <c r="G52" s="4" t="str">
        <f t="shared" si="1"/>
        <v>INV</v>
      </c>
      <c r="I52">
        <f t="shared" si="0"/>
      </c>
      <c r="J52" s="10">
        <v>2</v>
      </c>
      <c r="K52" s="11">
        <v>1</v>
      </c>
      <c r="L52" s="11"/>
      <c r="M52" s="11"/>
    </row>
    <row r="53" spans="3:13" ht="12.75">
      <c r="C53">
        <v>45</v>
      </c>
      <c r="D53" s="83"/>
      <c r="E53" t="s">
        <v>123</v>
      </c>
      <c r="G53" s="4" t="s">
        <v>23</v>
      </c>
      <c r="I53">
        <f t="shared" si="0"/>
      </c>
      <c r="J53" s="10"/>
      <c r="K53" s="11"/>
      <c r="L53" s="11"/>
      <c r="M53" s="11"/>
    </row>
    <row r="54" spans="1:13" ht="13.5" thickBot="1">
      <c r="A54">
        <v>30</v>
      </c>
      <c r="B54">
        <v>30</v>
      </c>
      <c r="C54">
        <v>46</v>
      </c>
      <c r="D54" s="83"/>
      <c r="E54" t="s">
        <v>124</v>
      </c>
      <c r="F54" t="s">
        <v>124</v>
      </c>
      <c r="G54" s="4" t="str">
        <f t="shared" si="1"/>
        <v>INV</v>
      </c>
      <c r="I54">
        <f t="shared" si="0"/>
      </c>
      <c r="J54" s="7"/>
      <c r="K54" s="8"/>
      <c r="L54" s="8">
        <v>1</v>
      </c>
      <c r="M54" s="8">
        <v>2</v>
      </c>
    </row>
    <row r="55" spans="3:13" ht="13.5" thickBot="1">
      <c r="C55">
        <v>47</v>
      </c>
      <c r="D55" s="83"/>
      <c r="E55" t="s">
        <v>125</v>
      </c>
      <c r="G55" s="4" t="s">
        <v>23</v>
      </c>
      <c r="I55">
        <f t="shared" si="0"/>
      </c>
      <c r="J55" s="7"/>
      <c r="K55" s="8"/>
      <c r="L55" s="8"/>
      <c r="M55" s="8"/>
    </row>
    <row r="56" spans="1:13" ht="13.5" thickBot="1">
      <c r="A56">
        <v>31</v>
      </c>
      <c r="B56">
        <v>31</v>
      </c>
      <c r="C56">
        <v>48</v>
      </c>
      <c r="D56" s="83"/>
      <c r="E56" t="s">
        <v>126</v>
      </c>
      <c r="F56" t="s">
        <v>126</v>
      </c>
      <c r="G56" s="4" t="str">
        <f t="shared" si="1"/>
        <v>INV</v>
      </c>
      <c r="I56">
        <f t="shared" si="0"/>
      </c>
      <c r="J56" s="7"/>
      <c r="K56" s="8"/>
      <c r="L56" s="8">
        <v>1</v>
      </c>
      <c r="M56" s="8">
        <v>2</v>
      </c>
    </row>
    <row r="57" spans="1:13" ht="13.5" thickBot="1">
      <c r="A57">
        <v>32</v>
      </c>
      <c r="B57">
        <v>32</v>
      </c>
      <c r="C57">
        <v>49</v>
      </c>
      <c r="D57" s="83"/>
      <c r="E57" t="s">
        <v>127</v>
      </c>
      <c r="F57" t="s">
        <v>127</v>
      </c>
      <c r="G57" s="4" t="str">
        <f t="shared" si="1"/>
        <v>INV</v>
      </c>
      <c r="I57">
        <f t="shared" si="0"/>
      </c>
      <c r="J57" s="7"/>
      <c r="K57" s="8"/>
      <c r="L57" s="8">
        <v>1</v>
      </c>
      <c r="M57" s="8">
        <v>2</v>
      </c>
    </row>
    <row r="58" spans="1:13" ht="13.5" thickBot="1">
      <c r="A58">
        <v>33</v>
      </c>
      <c r="B58">
        <v>33</v>
      </c>
      <c r="C58">
        <v>50</v>
      </c>
      <c r="D58" s="83"/>
      <c r="E58" t="s">
        <v>128</v>
      </c>
      <c r="F58" t="s">
        <v>128</v>
      </c>
      <c r="G58" s="4" t="str">
        <f t="shared" si="1"/>
        <v>INV</v>
      </c>
      <c r="I58">
        <f t="shared" si="0"/>
      </c>
      <c r="J58" s="7"/>
      <c r="K58" s="8"/>
      <c r="L58" s="8">
        <v>1</v>
      </c>
      <c r="M58" s="8">
        <v>2</v>
      </c>
    </row>
    <row r="59" spans="3:13" ht="13.5" thickBot="1">
      <c r="C59">
        <v>51</v>
      </c>
      <c r="D59" s="83"/>
      <c r="E59" t="s">
        <v>129</v>
      </c>
      <c r="G59" s="4" t="s">
        <v>23</v>
      </c>
      <c r="I59">
        <f t="shared" si="0"/>
      </c>
      <c r="J59" s="7"/>
      <c r="K59" s="8"/>
      <c r="L59" s="8"/>
      <c r="M59" s="8"/>
    </row>
    <row r="60" spans="1:13" ht="13.5" thickBot="1">
      <c r="A60">
        <v>34</v>
      </c>
      <c r="B60">
        <v>34</v>
      </c>
      <c r="C60">
        <v>52</v>
      </c>
      <c r="D60" s="83"/>
      <c r="E60" t="s">
        <v>130</v>
      </c>
      <c r="F60" t="s">
        <v>268</v>
      </c>
      <c r="G60" s="4" t="str">
        <f t="shared" si="1"/>
        <v>INV</v>
      </c>
      <c r="I60">
        <f t="shared" si="0"/>
      </c>
      <c r="J60" s="7">
        <v>2</v>
      </c>
      <c r="K60" s="8">
        <v>1</v>
      </c>
      <c r="L60" s="8"/>
      <c r="M60" s="8"/>
    </row>
    <row r="61" spans="3:13" ht="13.5" thickBot="1">
      <c r="C61">
        <v>53</v>
      </c>
      <c r="D61" s="83"/>
      <c r="E61" t="s">
        <v>131</v>
      </c>
      <c r="G61" s="4" t="s">
        <v>23</v>
      </c>
      <c r="I61">
        <f t="shared" si="0"/>
      </c>
      <c r="J61" s="7"/>
      <c r="K61" s="8"/>
      <c r="L61" s="8"/>
      <c r="M61" s="8"/>
    </row>
    <row r="62" spans="1:13" ht="13.5" thickBot="1">
      <c r="A62">
        <v>35</v>
      </c>
      <c r="B62">
        <v>35</v>
      </c>
      <c r="C62">
        <v>54</v>
      </c>
      <c r="D62" s="83"/>
      <c r="E62" t="s">
        <v>132</v>
      </c>
      <c r="F62" t="s">
        <v>269</v>
      </c>
      <c r="G62" s="4" t="str">
        <f t="shared" si="1"/>
        <v>INV</v>
      </c>
      <c r="I62">
        <f t="shared" si="0"/>
      </c>
      <c r="J62" s="7">
        <v>2</v>
      </c>
      <c r="K62" s="8">
        <v>1</v>
      </c>
      <c r="L62" s="8"/>
      <c r="M62" s="8"/>
    </row>
    <row r="63" spans="1:13" ht="13.5" thickBot="1">
      <c r="A63">
        <v>36</v>
      </c>
      <c r="B63">
        <v>36</v>
      </c>
      <c r="C63">
        <v>55</v>
      </c>
      <c r="D63" s="83"/>
      <c r="E63" t="s">
        <v>133</v>
      </c>
      <c r="F63" t="s">
        <v>270</v>
      </c>
      <c r="G63" s="4" t="str">
        <f t="shared" si="1"/>
        <v>INV</v>
      </c>
      <c r="I63">
        <f t="shared" si="0"/>
      </c>
      <c r="J63" s="7">
        <v>2</v>
      </c>
      <c r="K63" s="8">
        <v>1</v>
      </c>
      <c r="L63" s="8"/>
      <c r="M63" s="8"/>
    </row>
    <row r="64" spans="3:13" ht="13.5" thickBot="1">
      <c r="C64">
        <v>56</v>
      </c>
      <c r="D64" s="83"/>
      <c r="E64" t="s">
        <v>134</v>
      </c>
      <c r="G64" s="4" t="s">
        <v>23</v>
      </c>
      <c r="I64">
        <f t="shared" si="0"/>
      </c>
      <c r="J64" s="7"/>
      <c r="K64" s="8"/>
      <c r="L64" s="8"/>
      <c r="M64" s="8"/>
    </row>
    <row r="65" spans="1:13" ht="13.5" thickBot="1">
      <c r="A65">
        <v>37</v>
      </c>
      <c r="B65">
        <v>37</v>
      </c>
      <c r="C65">
        <v>57</v>
      </c>
      <c r="D65" s="83"/>
      <c r="E65" t="s">
        <v>135</v>
      </c>
      <c r="F65" t="s">
        <v>271</v>
      </c>
      <c r="G65" s="4" t="str">
        <f t="shared" si="1"/>
        <v>INV</v>
      </c>
      <c r="I65">
        <f t="shared" si="0"/>
      </c>
      <c r="J65" s="7">
        <v>2</v>
      </c>
      <c r="K65" s="8">
        <v>1</v>
      </c>
      <c r="L65" s="8"/>
      <c r="M65" s="8"/>
    </row>
    <row r="66" spans="1:13" ht="13.5" thickBot="1">
      <c r="A66">
        <v>38</v>
      </c>
      <c r="B66">
        <v>38</v>
      </c>
      <c r="C66">
        <v>58</v>
      </c>
      <c r="D66" s="83"/>
      <c r="E66" t="s">
        <v>136</v>
      </c>
      <c r="F66" t="s">
        <v>272</v>
      </c>
      <c r="G66" s="4" t="str">
        <f t="shared" si="1"/>
        <v>INV</v>
      </c>
      <c r="I66">
        <f t="shared" si="0"/>
      </c>
      <c r="J66" s="7">
        <v>2</v>
      </c>
      <c r="K66" s="8">
        <v>1</v>
      </c>
      <c r="L66" s="8"/>
      <c r="M66" s="8"/>
    </row>
    <row r="67" spans="1:13" ht="13.5" thickBot="1">
      <c r="A67">
        <v>39</v>
      </c>
      <c r="B67">
        <v>39</v>
      </c>
      <c r="C67">
        <v>59</v>
      </c>
      <c r="D67" s="83"/>
      <c r="E67" t="s">
        <v>137</v>
      </c>
      <c r="F67" t="s">
        <v>273</v>
      </c>
      <c r="G67" s="4" t="str">
        <f t="shared" si="1"/>
        <v>INV</v>
      </c>
      <c r="I67">
        <f t="shared" si="0"/>
      </c>
      <c r="J67" s="7">
        <v>2</v>
      </c>
      <c r="K67" s="8">
        <v>1</v>
      </c>
      <c r="L67" s="8"/>
      <c r="M67" s="8"/>
    </row>
    <row r="68" spans="1:13" ht="13.5" thickBot="1">
      <c r="A68">
        <v>40</v>
      </c>
      <c r="B68">
        <v>40</v>
      </c>
      <c r="C68">
        <v>60</v>
      </c>
      <c r="D68" s="83"/>
      <c r="E68" t="s">
        <v>138</v>
      </c>
      <c r="F68" t="s">
        <v>274</v>
      </c>
      <c r="G68" s="4" t="str">
        <f t="shared" si="1"/>
        <v>INV</v>
      </c>
      <c r="I68">
        <f t="shared" si="0"/>
      </c>
      <c r="J68" s="7">
        <v>2</v>
      </c>
      <c r="K68" s="8">
        <v>1</v>
      </c>
      <c r="L68" s="8"/>
      <c r="M68" s="8"/>
    </row>
    <row r="71" spans="7:9" ht="12.75">
      <c r="G71" s="4">
        <f>COUNTIF(G9:G68,"=INV")</f>
        <v>40</v>
      </c>
      <c r="H71" s="4"/>
      <c r="I71" t="s">
        <v>6</v>
      </c>
    </row>
    <row r="72" spans="7:8" ht="12.75">
      <c r="G72" s="4"/>
      <c r="H72" s="4"/>
    </row>
    <row r="73" spans="7:9" ht="12.75">
      <c r="G73" s="4">
        <f>IF(EQ_INV&lt;40,SUM(G9:G68)+EQ_INV,"")</f>
      </c>
      <c r="H73" s="4"/>
      <c r="I73" t="s">
        <v>9</v>
      </c>
    </row>
    <row r="74" spans="7:9" ht="12.75">
      <c r="G74" s="4"/>
      <c r="H74" s="4"/>
      <c r="I74" t="s">
        <v>10</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2:I48"/>
  <sheetViews>
    <sheetView zoomScalePageLayoutView="0" workbookViewId="0" topLeftCell="A1">
      <selection activeCell="C12" sqref="C12"/>
    </sheetView>
  </sheetViews>
  <sheetFormatPr defaultColWidth="9.140625" defaultRowHeight="12.75"/>
  <cols>
    <col min="1" max="2" width="9.140625" style="63" customWidth="1"/>
    <col min="3" max="3" width="72.00390625" style="64" customWidth="1"/>
    <col min="4" max="4" width="9.140625" style="63" customWidth="1"/>
    <col min="5" max="9" width="9.140625" style="63" hidden="1" customWidth="1"/>
    <col min="10" max="16384" width="9.140625" style="63" customWidth="1"/>
  </cols>
  <sheetData>
    <row r="2" ht="12.75">
      <c r="C2" s="1" t="s">
        <v>220</v>
      </c>
    </row>
    <row r="3" ht="12.75">
      <c r="C3" s="63"/>
    </row>
    <row r="4" ht="12.75">
      <c r="C4" s="1" t="s">
        <v>222</v>
      </c>
    </row>
    <row r="5" ht="12.75">
      <c r="C5" s="1" t="s">
        <v>213</v>
      </c>
    </row>
    <row r="8" spans="1:3" ht="12.75">
      <c r="A8" s="1" t="s">
        <v>31</v>
      </c>
      <c r="B8" s="1" t="s">
        <v>216</v>
      </c>
      <c r="C8" s="12" t="s">
        <v>219</v>
      </c>
    </row>
    <row r="9" spans="1:9" ht="12.75">
      <c r="A9" s="63">
        <v>1</v>
      </c>
      <c r="B9" s="84"/>
      <c r="C9" s="65" t="s">
        <v>139</v>
      </c>
      <c r="E9" s="63" t="str">
        <f>IF(B9=H9,1,IF(B9=I9,0,"INV"))</f>
        <v>INV</v>
      </c>
      <c r="H9" s="63" t="s">
        <v>217</v>
      </c>
      <c r="I9" s="63" t="s">
        <v>218</v>
      </c>
    </row>
    <row r="10" spans="1:9" ht="12.75">
      <c r="A10" s="63">
        <v>2</v>
      </c>
      <c r="B10" s="84"/>
      <c r="C10" s="65" t="s">
        <v>140</v>
      </c>
      <c r="E10" s="63" t="str">
        <f aca="true" t="shared" si="0" ref="E10:E45">IF(B10=H10,1,IF(B10=I10,0,"INV"))</f>
        <v>INV</v>
      </c>
      <c r="H10" s="63" t="s">
        <v>217</v>
      </c>
      <c r="I10" s="63" t="s">
        <v>218</v>
      </c>
    </row>
    <row r="11" spans="1:9" ht="12.75">
      <c r="A11" s="63">
        <v>3</v>
      </c>
      <c r="B11" s="84"/>
      <c r="C11" s="63" t="s">
        <v>141</v>
      </c>
      <c r="I11" s="63" t="s">
        <v>27</v>
      </c>
    </row>
    <row r="12" spans="1:9" ht="12.75">
      <c r="A12" s="63">
        <v>4</v>
      </c>
      <c r="B12" s="84"/>
      <c r="C12" s="65" t="s">
        <v>142</v>
      </c>
      <c r="I12" s="63" t="s">
        <v>27</v>
      </c>
    </row>
    <row r="13" spans="1:9" ht="12.75">
      <c r="A13" s="63">
        <v>5</v>
      </c>
      <c r="B13" s="84"/>
      <c r="C13" s="65" t="s">
        <v>143</v>
      </c>
      <c r="E13" s="63" t="str">
        <f t="shared" si="0"/>
        <v>INV</v>
      </c>
      <c r="H13" s="63" t="s">
        <v>217</v>
      </c>
      <c r="I13" s="63" t="s">
        <v>218</v>
      </c>
    </row>
    <row r="14" spans="1:9" ht="12.75">
      <c r="A14" s="63">
        <v>6</v>
      </c>
      <c r="B14" s="84"/>
      <c r="C14" s="65" t="s">
        <v>144</v>
      </c>
      <c r="E14" s="63" t="str">
        <f t="shared" si="0"/>
        <v>INV</v>
      </c>
      <c r="H14" s="63" t="s">
        <v>218</v>
      </c>
      <c r="I14" s="63" t="s">
        <v>217</v>
      </c>
    </row>
    <row r="15" spans="1:9" ht="12.75">
      <c r="A15" s="63">
        <v>7</v>
      </c>
      <c r="B15" s="84"/>
      <c r="C15" s="65" t="s">
        <v>145</v>
      </c>
      <c r="E15" s="63" t="str">
        <f t="shared" si="0"/>
        <v>INV</v>
      </c>
      <c r="H15" s="63" t="s">
        <v>218</v>
      </c>
      <c r="I15" s="63" t="s">
        <v>217</v>
      </c>
    </row>
    <row r="16" spans="1:9" ht="25.5">
      <c r="A16" s="63">
        <v>8</v>
      </c>
      <c r="B16" s="84"/>
      <c r="C16" s="65" t="s">
        <v>146</v>
      </c>
      <c r="E16" s="63" t="str">
        <f t="shared" si="0"/>
        <v>INV</v>
      </c>
      <c r="H16" s="63" t="s">
        <v>217</v>
      </c>
      <c r="I16" s="63" t="s">
        <v>218</v>
      </c>
    </row>
    <row r="17" spans="1:9" ht="12.75">
      <c r="A17" s="63">
        <v>9</v>
      </c>
      <c r="B17" s="84"/>
      <c r="C17" s="65" t="s">
        <v>147</v>
      </c>
      <c r="E17" s="63" t="str">
        <f t="shared" si="0"/>
        <v>INV</v>
      </c>
      <c r="H17" s="63" t="s">
        <v>218</v>
      </c>
      <c r="I17" s="63" t="s">
        <v>217</v>
      </c>
    </row>
    <row r="18" spans="1:9" ht="12.75">
      <c r="A18" s="63">
        <v>10</v>
      </c>
      <c r="B18" s="84"/>
      <c r="C18" s="65" t="s">
        <v>148</v>
      </c>
      <c r="E18" s="63" t="str">
        <f t="shared" si="0"/>
        <v>INV</v>
      </c>
      <c r="H18" s="63" t="s">
        <v>217</v>
      </c>
      <c r="I18" s="63" t="s">
        <v>218</v>
      </c>
    </row>
    <row r="19" spans="1:9" ht="12.75">
      <c r="A19" s="63">
        <v>11</v>
      </c>
      <c r="B19" s="84"/>
      <c r="C19" s="65" t="s">
        <v>149</v>
      </c>
      <c r="E19" s="63" t="str">
        <f t="shared" si="0"/>
        <v>INV</v>
      </c>
      <c r="H19" s="63" t="s">
        <v>217</v>
      </c>
      <c r="I19" s="63" t="s">
        <v>218</v>
      </c>
    </row>
    <row r="20" spans="1:9" ht="12.75">
      <c r="A20" s="63">
        <v>12</v>
      </c>
      <c r="B20" s="84"/>
      <c r="C20" s="65" t="s">
        <v>150</v>
      </c>
      <c r="I20" s="63" t="s">
        <v>27</v>
      </c>
    </row>
    <row r="21" spans="1:9" ht="12.75">
      <c r="A21" s="63">
        <v>13</v>
      </c>
      <c r="B21" s="84"/>
      <c r="C21" s="65" t="s">
        <v>151</v>
      </c>
      <c r="E21" s="63" t="str">
        <f t="shared" si="0"/>
        <v>INV</v>
      </c>
      <c r="H21" s="63" t="s">
        <v>217</v>
      </c>
      <c r="I21" s="63" t="s">
        <v>218</v>
      </c>
    </row>
    <row r="22" spans="1:9" ht="12.75" customHeight="1">
      <c r="A22" s="63">
        <v>14</v>
      </c>
      <c r="B22" s="84"/>
      <c r="C22" s="65" t="s">
        <v>152</v>
      </c>
      <c r="E22" s="63" t="str">
        <f t="shared" si="0"/>
        <v>INV</v>
      </c>
      <c r="H22" s="63" t="s">
        <v>218</v>
      </c>
      <c r="I22" s="63" t="s">
        <v>217</v>
      </c>
    </row>
    <row r="23" spans="1:9" ht="12.75">
      <c r="A23" s="63">
        <v>15</v>
      </c>
      <c r="B23" s="84"/>
      <c r="C23" s="65" t="s">
        <v>153</v>
      </c>
      <c r="E23" s="63" t="str">
        <f t="shared" si="0"/>
        <v>INV</v>
      </c>
      <c r="H23" s="63" t="s">
        <v>217</v>
      </c>
      <c r="I23" s="63" t="s">
        <v>218</v>
      </c>
    </row>
    <row r="24" spans="1:9" ht="12.75">
      <c r="A24" s="63">
        <v>16</v>
      </c>
      <c r="B24" s="84"/>
      <c r="C24" s="65" t="s">
        <v>154</v>
      </c>
      <c r="E24" s="63" t="str">
        <f t="shared" si="0"/>
        <v>INV</v>
      </c>
      <c r="H24" s="63" t="s">
        <v>217</v>
      </c>
      <c r="I24" s="63" t="s">
        <v>218</v>
      </c>
    </row>
    <row r="25" spans="1:9" ht="12.75">
      <c r="A25" s="63">
        <v>17</v>
      </c>
      <c r="B25" s="84"/>
      <c r="C25" s="65" t="s">
        <v>155</v>
      </c>
      <c r="E25" s="63" t="str">
        <f t="shared" si="0"/>
        <v>INV</v>
      </c>
      <c r="H25" s="63" t="s">
        <v>217</v>
      </c>
      <c r="I25" s="63" t="s">
        <v>218</v>
      </c>
    </row>
    <row r="26" spans="1:9" ht="12.75">
      <c r="A26" s="63">
        <v>18</v>
      </c>
      <c r="B26" s="84"/>
      <c r="C26" s="65" t="s">
        <v>156</v>
      </c>
      <c r="E26" s="63" t="str">
        <f t="shared" si="0"/>
        <v>INV</v>
      </c>
      <c r="H26" s="63" t="s">
        <v>218</v>
      </c>
      <c r="I26" s="63" t="s">
        <v>217</v>
      </c>
    </row>
    <row r="27" spans="1:9" ht="12.75">
      <c r="A27" s="63">
        <v>19</v>
      </c>
      <c r="B27" s="84"/>
      <c r="C27" s="65" t="s">
        <v>157</v>
      </c>
      <c r="E27" s="63" t="str">
        <f t="shared" si="0"/>
        <v>INV</v>
      </c>
      <c r="H27" s="63" t="s">
        <v>218</v>
      </c>
      <c r="I27" s="63" t="s">
        <v>217</v>
      </c>
    </row>
    <row r="28" spans="1:9" ht="12.75">
      <c r="A28" s="63">
        <v>20</v>
      </c>
      <c r="B28" s="84"/>
      <c r="C28" s="65" t="s">
        <v>158</v>
      </c>
      <c r="E28" s="63" t="str">
        <f t="shared" si="0"/>
        <v>INV</v>
      </c>
      <c r="H28" s="63" t="s">
        <v>218</v>
      </c>
      <c r="I28" s="63" t="s">
        <v>217</v>
      </c>
    </row>
    <row r="29" spans="1:9" ht="12.75">
      <c r="A29" s="63">
        <v>21</v>
      </c>
      <c r="B29" s="84"/>
      <c r="C29" s="65" t="s">
        <v>159</v>
      </c>
      <c r="E29" s="63" t="str">
        <f t="shared" si="0"/>
        <v>INV</v>
      </c>
      <c r="H29" s="63" t="s">
        <v>217</v>
      </c>
      <c r="I29" s="63" t="s">
        <v>218</v>
      </c>
    </row>
    <row r="30" spans="1:9" ht="12.75">
      <c r="A30" s="63">
        <v>22</v>
      </c>
      <c r="B30" s="84"/>
      <c r="C30" s="65" t="s">
        <v>160</v>
      </c>
      <c r="I30" s="63" t="s">
        <v>27</v>
      </c>
    </row>
    <row r="31" spans="1:9" ht="12.75">
      <c r="A31" s="63">
        <v>23</v>
      </c>
      <c r="B31" s="84"/>
      <c r="C31" s="65" t="s">
        <v>161</v>
      </c>
      <c r="E31" s="63" t="str">
        <f t="shared" si="0"/>
        <v>INV</v>
      </c>
      <c r="H31" s="63" t="s">
        <v>217</v>
      </c>
      <c r="I31" s="63" t="s">
        <v>218</v>
      </c>
    </row>
    <row r="32" spans="1:9" ht="25.5">
      <c r="A32" s="63">
        <v>24</v>
      </c>
      <c r="B32" s="84"/>
      <c r="C32" s="65" t="s">
        <v>162</v>
      </c>
      <c r="E32" s="63" t="str">
        <f t="shared" si="0"/>
        <v>INV</v>
      </c>
      <c r="H32" s="63" t="s">
        <v>217</v>
      </c>
      <c r="I32" s="63" t="s">
        <v>218</v>
      </c>
    </row>
    <row r="33" spans="1:9" ht="12.75">
      <c r="A33" s="63">
        <v>25</v>
      </c>
      <c r="B33" s="84"/>
      <c r="C33" s="65" t="s">
        <v>163</v>
      </c>
      <c r="E33" s="63" t="str">
        <f t="shared" si="0"/>
        <v>INV</v>
      </c>
      <c r="H33" s="63" t="s">
        <v>218</v>
      </c>
      <c r="I33" s="63" t="s">
        <v>217</v>
      </c>
    </row>
    <row r="34" spans="1:9" ht="12.75">
      <c r="A34" s="63">
        <v>26</v>
      </c>
      <c r="B34" s="84"/>
      <c r="C34" s="65" t="s">
        <v>164</v>
      </c>
      <c r="I34" s="63" t="s">
        <v>27</v>
      </c>
    </row>
    <row r="35" spans="1:9" ht="12.75">
      <c r="A35" s="63">
        <v>27</v>
      </c>
      <c r="B35" s="84"/>
      <c r="C35" s="65" t="s">
        <v>165</v>
      </c>
      <c r="E35" s="63" t="str">
        <f t="shared" si="0"/>
        <v>INV</v>
      </c>
      <c r="H35" s="63" t="s">
        <v>217</v>
      </c>
      <c r="I35" s="63" t="s">
        <v>218</v>
      </c>
    </row>
    <row r="36" spans="1:9" ht="12.75">
      <c r="A36" s="63">
        <v>28</v>
      </c>
      <c r="B36" s="84"/>
      <c r="C36" s="65" t="s">
        <v>166</v>
      </c>
      <c r="E36" s="63" t="str">
        <f t="shared" si="0"/>
        <v>INV</v>
      </c>
      <c r="H36" s="63" t="s">
        <v>218</v>
      </c>
      <c r="I36" s="63" t="s">
        <v>217</v>
      </c>
    </row>
    <row r="37" spans="1:9" ht="12.75">
      <c r="A37" s="63">
        <v>29</v>
      </c>
      <c r="B37" s="84"/>
      <c r="C37" s="65" t="s">
        <v>167</v>
      </c>
      <c r="E37" s="63" t="str">
        <f t="shared" si="0"/>
        <v>INV</v>
      </c>
      <c r="H37" s="63" t="s">
        <v>218</v>
      </c>
      <c r="I37" s="63" t="s">
        <v>217</v>
      </c>
    </row>
    <row r="38" spans="1:9" ht="12.75">
      <c r="A38" s="63">
        <v>30</v>
      </c>
      <c r="B38" s="84"/>
      <c r="C38" s="65" t="s">
        <v>168</v>
      </c>
      <c r="E38" s="63" t="str">
        <f t="shared" si="0"/>
        <v>INV</v>
      </c>
      <c r="H38" s="63" t="s">
        <v>218</v>
      </c>
      <c r="I38" s="63" t="s">
        <v>217</v>
      </c>
    </row>
    <row r="39" spans="1:9" ht="25.5">
      <c r="A39" s="63">
        <v>31</v>
      </c>
      <c r="B39" s="84"/>
      <c r="C39" s="65" t="s">
        <v>169</v>
      </c>
      <c r="E39" s="63" t="str">
        <f t="shared" si="0"/>
        <v>INV</v>
      </c>
      <c r="H39" s="63" t="s">
        <v>217</v>
      </c>
      <c r="I39" s="63" t="s">
        <v>218</v>
      </c>
    </row>
    <row r="40" spans="1:9" ht="12.75">
      <c r="A40" s="63">
        <v>32</v>
      </c>
      <c r="B40" s="84"/>
      <c r="C40" s="65" t="s">
        <v>170</v>
      </c>
      <c r="E40" s="63" t="str">
        <f t="shared" si="0"/>
        <v>INV</v>
      </c>
      <c r="H40" s="63" t="s">
        <v>218</v>
      </c>
      <c r="I40" s="63" t="s">
        <v>217</v>
      </c>
    </row>
    <row r="41" spans="1:9" ht="12.75">
      <c r="A41" s="63">
        <v>33</v>
      </c>
      <c r="B41" s="84"/>
      <c r="C41" s="65" t="s">
        <v>171</v>
      </c>
      <c r="I41" s="63" t="s">
        <v>27</v>
      </c>
    </row>
    <row r="42" spans="1:9" ht="12.75">
      <c r="A42" s="63">
        <v>34</v>
      </c>
      <c r="B42" s="84"/>
      <c r="C42" s="65" t="s">
        <v>172</v>
      </c>
      <c r="E42" s="63" t="str">
        <f t="shared" si="0"/>
        <v>INV</v>
      </c>
      <c r="H42" s="63" t="s">
        <v>218</v>
      </c>
      <c r="I42" s="63" t="s">
        <v>217</v>
      </c>
    </row>
    <row r="43" spans="1:9" ht="12.75">
      <c r="A43" s="63">
        <v>35</v>
      </c>
      <c r="B43" s="84"/>
      <c r="C43" s="65" t="s">
        <v>173</v>
      </c>
      <c r="E43" s="63" t="str">
        <f t="shared" si="0"/>
        <v>INV</v>
      </c>
      <c r="H43" s="63" t="s">
        <v>217</v>
      </c>
      <c r="I43" s="63" t="s">
        <v>218</v>
      </c>
    </row>
    <row r="44" spans="1:9" ht="25.5">
      <c r="A44" s="63">
        <v>36</v>
      </c>
      <c r="B44" s="84"/>
      <c r="C44" s="65" t="s">
        <v>174</v>
      </c>
      <c r="E44" s="63" t="str">
        <f t="shared" si="0"/>
        <v>INV</v>
      </c>
      <c r="H44" s="63" t="s">
        <v>218</v>
      </c>
      <c r="I44" s="63" t="s">
        <v>217</v>
      </c>
    </row>
    <row r="45" spans="1:9" ht="12.75">
      <c r="A45" s="63">
        <v>37</v>
      </c>
      <c r="B45" s="84"/>
      <c r="C45" s="65" t="s">
        <v>175</v>
      </c>
      <c r="E45" s="63" t="str">
        <f t="shared" si="0"/>
        <v>INV</v>
      </c>
      <c r="H45" s="63" t="s">
        <v>218</v>
      </c>
      <c r="I45" s="63" t="s">
        <v>217</v>
      </c>
    </row>
    <row r="47" spans="5:6" ht="12.75">
      <c r="E47" s="63">
        <f>COUNTIF(E9:E45,"=INV")</f>
        <v>31</v>
      </c>
      <c r="F47" s="63" t="s">
        <v>28</v>
      </c>
    </row>
    <row r="48" spans="5:6" ht="12.75">
      <c r="E48" s="63">
        <f>IF(E47&lt;31,SUM(E9:E45),"")</f>
      </c>
      <c r="F48" s="63" t="s">
        <v>9</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pbradley</dc:creator>
  <cp:keywords/>
  <dc:description/>
  <cp:lastModifiedBy>Inna Kangur - PERH</cp:lastModifiedBy>
  <cp:lastPrinted>2016-05-03T10:22:12Z</cp:lastPrinted>
  <dcterms:created xsi:type="dcterms:W3CDTF">2000-10-04T16:30:49Z</dcterms:created>
  <dcterms:modified xsi:type="dcterms:W3CDTF">2018-10-16T07:34:46Z</dcterms:modified>
  <cp:category/>
  <cp:version/>
  <cp:contentType/>
  <cp:contentStatus/>
</cp:coreProperties>
</file>