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33BBC38B-C2DA-FC69-06AC-9F67D96B6324}"/>
  <workbookPr codeName="ThisWorkbook"/>
  <mc:AlternateContent xmlns:mc="http://schemas.openxmlformats.org/markup-compatibility/2006">
    <mc:Choice Requires="x15">
      <x15ac:absPath xmlns:x15ac="http://schemas.microsoft.com/office/spreadsheetml/2010/11/ac" url="C:\Users\TCLEGG\Desktop\"/>
    </mc:Choice>
  </mc:AlternateContent>
  <bookViews>
    <workbookView xWindow="0" yWindow="0" windowWidth="20490" windowHeight="7620"/>
  </bookViews>
  <sheets>
    <sheet name="TheAAA" sheetId="1" r:id="rId1"/>
    <sheet name="AQ" sheetId="3" r:id="rId2"/>
    <sheet name="EQ" sheetId="5" r:id="rId3"/>
    <sheet name="RQ" sheetId="6" r:id="rId4"/>
  </sheets>
  <definedNames>
    <definedName name="A.2">TheAAA!$B$143</definedName>
    <definedName name="A.4">TheAAA!$B$181</definedName>
    <definedName name="A.5">TheAAA!$B$208</definedName>
    <definedName name="AAA_Data">TheAAA!$B$128,TheAAA!$B$143,TheAAA!$B$164,TheAAA!$B$181,TheAAA!$B$208,TheAAA!$B$238,TheAAA!$B$256,TheAAA!$B$273,TheAAA!$B$287,TheAAA!$B$310,TheAAA!$B$329,TheAAA!$B$344,TheAAA!$B$363,TheAAA!$B$380,TheAAA!$B$395,TheAAA!$B$420,TheAAA!$B$438,TheAAA!$B$455</definedName>
    <definedName name="AQ_Data">AQ!$C$9:$C$58</definedName>
    <definedName name="AQ_INV">AQ!$F$61</definedName>
    <definedName name="AQ_TOTAL">AQ!$F$65</definedName>
    <definedName name="B.1">TheAAA!$B$238</definedName>
    <definedName name="B.2">TheAAA!$B$256</definedName>
    <definedName name="B.4">TheAAA!$B$287</definedName>
    <definedName name="B.5">TheAAA!$B$310</definedName>
    <definedName name="C.1">TheAAA!$B$329</definedName>
    <definedName name="C.2">TheAAA!$B$344</definedName>
    <definedName name="C.4">TheAAA!$B$380</definedName>
    <definedName name="C.5">TheAAA!$B$395</definedName>
    <definedName name="D.1">TheAAA!$B$420</definedName>
    <definedName name="D.2">TheAAA!$B$438</definedName>
    <definedName name="D.3">TheAAA!$B$455</definedName>
    <definedName name="EQ_Data">EQ!$D$9:$D$68</definedName>
    <definedName name="EQ_INV">EQ!$G$71</definedName>
    <definedName name="EQ_TOTAL">EQ!$G$73</definedName>
    <definedName name="_xlnm.Print_Area" localSheetId="2">EQ!#REF!</definedName>
    <definedName name="RQ_Data">RQ!$B$9:$B$45</definedName>
    <definedName name="RQ_INV">RQ!$E$47</definedName>
    <definedName name="RQ_Total">RQ!$E$48</definedName>
  </definedNames>
  <calcPr calcId="171027"/>
</workbook>
</file>

<file path=xl/calcChain.xml><?xml version="1.0" encoding="utf-8"?>
<calcChain xmlns="http://schemas.openxmlformats.org/spreadsheetml/2006/main">
  <c r="C46" i="1" l="1"/>
  <c r="F22" i="3" l="1"/>
  <c r="H22" i="3" s="1"/>
  <c r="B438" i="1" s="1"/>
  <c r="F29" i="3"/>
  <c r="H29" i="3" s="1"/>
  <c r="F32" i="3"/>
  <c r="H32" i="3" s="1"/>
  <c r="F18" i="3"/>
  <c r="H18" i="3" s="1"/>
  <c r="F19" i="3"/>
  <c r="H19" i="3" s="1"/>
  <c r="F28" i="3"/>
  <c r="H28" i="3" s="1"/>
  <c r="F35" i="3"/>
  <c r="H35" i="3" s="1"/>
  <c r="F43" i="3"/>
  <c r="H43" i="3" s="1"/>
  <c r="F44" i="3"/>
  <c r="H44" i="3" s="1"/>
  <c r="F53" i="3"/>
  <c r="H53" i="3" s="1"/>
  <c r="E9" i="6"/>
  <c r="E10" i="6"/>
  <c r="E13" i="6"/>
  <c r="E14" i="6"/>
  <c r="E15" i="6"/>
  <c r="F9" i="3"/>
  <c r="F12" i="3"/>
  <c r="F11" i="3"/>
  <c r="F10" i="3"/>
  <c r="F13" i="3"/>
  <c r="F58" i="3"/>
  <c r="F57" i="3"/>
  <c r="H57" i="3" s="1"/>
  <c r="F56" i="3"/>
  <c r="H56" i="3" s="1"/>
  <c r="F55" i="3"/>
  <c r="H55" i="3" s="1"/>
  <c r="F54" i="3"/>
  <c r="H54" i="3" s="1"/>
  <c r="F52" i="3"/>
  <c r="F51" i="3"/>
  <c r="F50" i="3"/>
  <c r="F49" i="3"/>
  <c r="F48" i="3"/>
  <c r="F47" i="3"/>
  <c r="F46" i="3"/>
  <c r="F45" i="3"/>
  <c r="F42" i="3"/>
  <c r="F41" i="3"/>
  <c r="F40" i="3"/>
  <c r="F39" i="3"/>
  <c r="H39" i="3" s="1"/>
  <c r="F38" i="3"/>
  <c r="H38" i="3" s="1"/>
  <c r="F37" i="3"/>
  <c r="F36" i="3"/>
  <c r="F34" i="3"/>
  <c r="F33" i="3"/>
  <c r="H33" i="3" s="1"/>
  <c r="F31" i="3"/>
  <c r="H31" i="3" s="1"/>
  <c r="F30" i="3"/>
  <c r="H30" i="3" s="1"/>
  <c r="F27" i="3"/>
  <c r="F26" i="3"/>
  <c r="H26" i="3" s="1"/>
  <c r="F25" i="3"/>
  <c r="H25" i="3" s="1"/>
  <c r="F24" i="3"/>
  <c r="H24" i="3" s="1"/>
  <c r="F23" i="3"/>
  <c r="H23" i="3" s="1"/>
  <c r="F21" i="3"/>
  <c r="F20" i="3"/>
  <c r="H20" i="3" s="1"/>
  <c r="F17" i="3"/>
  <c r="F16" i="3"/>
  <c r="H16" i="3" s="1"/>
  <c r="F15" i="3"/>
  <c r="F14" i="3"/>
  <c r="H14" i="3" s="1"/>
  <c r="G51" i="5"/>
  <c r="I51" i="5" s="1"/>
  <c r="G50" i="5"/>
  <c r="I50" i="5" s="1"/>
  <c r="G49" i="5"/>
  <c r="I49" i="5" s="1"/>
  <c r="G47" i="5"/>
  <c r="G46" i="5"/>
  <c r="I46" i="5" s="1"/>
  <c r="G45" i="5"/>
  <c r="I45" i="5" s="1"/>
  <c r="G44" i="5"/>
  <c r="I44" i="5" s="1"/>
  <c r="G9" i="5"/>
  <c r="G16" i="5"/>
  <c r="I16" i="5" s="1"/>
  <c r="E22" i="6"/>
  <c r="E23" i="6"/>
  <c r="E24" i="6"/>
  <c r="E25" i="6"/>
  <c r="E26" i="6"/>
  <c r="E27" i="6"/>
  <c r="E28" i="6"/>
  <c r="E29" i="6"/>
  <c r="E31" i="6"/>
  <c r="E32" i="6"/>
  <c r="E33" i="6"/>
  <c r="E35" i="6"/>
  <c r="E36" i="6"/>
  <c r="E37" i="6"/>
  <c r="E38" i="6"/>
  <c r="E39" i="6"/>
  <c r="E40" i="6"/>
  <c r="E42" i="6"/>
  <c r="E43" i="6"/>
  <c r="E44" i="6"/>
  <c r="E45" i="6"/>
  <c r="E16" i="6"/>
  <c r="E17" i="6"/>
  <c r="E18" i="6"/>
  <c r="E19" i="6"/>
  <c r="E21" i="6"/>
  <c r="H52" i="3"/>
  <c r="I10" i="5"/>
  <c r="I11" i="5"/>
  <c r="G12" i="5"/>
  <c r="I12" i="5" s="1"/>
  <c r="I13" i="5"/>
  <c r="G14" i="5"/>
  <c r="I14" i="5" s="1"/>
  <c r="I15" i="5"/>
  <c r="I17" i="5"/>
  <c r="G18" i="5"/>
  <c r="I18" i="5" s="1"/>
  <c r="G19" i="5"/>
  <c r="I19" i="5" s="1"/>
  <c r="G20" i="5"/>
  <c r="I20" i="5" s="1"/>
  <c r="I21" i="5"/>
  <c r="G22" i="5"/>
  <c r="I22" i="5" s="1"/>
  <c r="G23" i="5"/>
  <c r="I23" i="5" s="1"/>
  <c r="I24" i="5"/>
  <c r="I25" i="5"/>
  <c r="G26" i="5"/>
  <c r="I26" i="5" s="1"/>
  <c r="I28" i="5"/>
  <c r="I31" i="5"/>
  <c r="I32" i="5"/>
  <c r="I38" i="5"/>
  <c r="I39" i="5"/>
  <c r="I41" i="5"/>
  <c r="I47" i="5"/>
  <c r="I48" i="5"/>
  <c r="I53" i="5"/>
  <c r="I55" i="5"/>
  <c r="I59" i="5"/>
  <c r="I61" i="5"/>
  <c r="I64" i="5"/>
  <c r="H21" i="3"/>
  <c r="H27" i="3"/>
  <c r="H34" i="3"/>
  <c r="H36" i="3"/>
  <c r="H37" i="3"/>
  <c r="H40" i="3"/>
  <c r="H41" i="3"/>
  <c r="H42" i="3"/>
  <c r="H45" i="3"/>
  <c r="H46" i="3"/>
  <c r="H47" i="3"/>
  <c r="H48" i="3"/>
  <c r="H49" i="3"/>
  <c r="H50" i="3"/>
  <c r="H51" i="3"/>
  <c r="H58" i="3"/>
  <c r="H10" i="3"/>
  <c r="H11" i="3"/>
  <c r="H12" i="3"/>
  <c r="H13" i="3"/>
  <c r="H15" i="3"/>
  <c r="H17" i="3"/>
  <c r="H79" i="1"/>
  <c r="H84" i="1"/>
  <c r="H82" i="1"/>
  <c r="H81" i="1"/>
  <c r="H80" i="1"/>
  <c r="G27" i="5"/>
  <c r="I27" i="5" s="1"/>
  <c r="G29" i="5"/>
  <c r="I29" i="5" s="1"/>
  <c r="G30" i="5"/>
  <c r="I30" i="5" s="1"/>
  <c r="G33" i="5"/>
  <c r="I33" i="5"/>
  <c r="G68" i="5"/>
  <c r="I68" i="5" s="1"/>
  <c r="G67" i="5"/>
  <c r="I67" i="5" s="1"/>
  <c r="G66" i="5"/>
  <c r="I66" i="5"/>
  <c r="G65" i="5"/>
  <c r="I65" i="5"/>
  <c r="G63" i="5"/>
  <c r="I63" i="5"/>
  <c r="G62" i="5"/>
  <c r="I62" i="5" s="1"/>
  <c r="G60" i="5"/>
  <c r="I60" i="5" s="1"/>
  <c r="G58" i="5"/>
  <c r="I58" i="5" s="1"/>
  <c r="G57" i="5"/>
  <c r="I57" i="5" s="1"/>
  <c r="G56" i="5"/>
  <c r="I56" i="5" s="1"/>
  <c r="G54" i="5"/>
  <c r="I54" i="5" s="1"/>
  <c r="G52" i="5"/>
  <c r="I52" i="5" s="1"/>
  <c r="G43" i="5"/>
  <c r="I43" i="5" s="1"/>
  <c r="G42" i="5"/>
  <c r="I42" i="5" s="1"/>
  <c r="G40" i="5"/>
  <c r="I40" i="5" s="1"/>
  <c r="G37" i="5"/>
  <c r="I37" i="5" s="1"/>
  <c r="G36" i="5"/>
  <c r="I36" i="5" s="1"/>
  <c r="G35" i="5"/>
  <c r="I35" i="5" s="1"/>
  <c r="G34" i="5"/>
  <c r="I34" i="5" s="1"/>
  <c r="H9" i="3"/>
  <c r="E47" i="6" l="1"/>
  <c r="E48" i="6" s="1"/>
  <c r="F66" i="1" s="1"/>
  <c r="B380" i="1"/>
  <c r="G71" i="5"/>
  <c r="F64" i="1" s="1"/>
  <c r="I9" i="5"/>
  <c r="B344" i="1" s="1"/>
  <c r="B238" i="1"/>
  <c r="F61" i="3"/>
  <c r="I51" i="1" s="1"/>
  <c r="F63" i="3"/>
  <c r="F62" i="3"/>
  <c r="B329" i="1"/>
  <c r="B181" i="1"/>
  <c r="B310" i="1"/>
  <c r="B143" i="1"/>
  <c r="B395" i="1"/>
  <c r="B287" i="1"/>
  <c r="B420" i="1"/>
  <c r="B256" i="1"/>
  <c r="B208" i="1"/>
  <c r="B455" i="1"/>
  <c r="H83" i="1"/>
  <c r="I66" i="1" l="1"/>
  <c r="G73" i="5"/>
  <c r="F59" i="1" s="1"/>
  <c r="I59" i="1"/>
  <c r="F56" i="1"/>
  <c r="F65" i="3"/>
  <c r="F51" i="1" s="1"/>
</calcChain>
</file>

<file path=xl/sharedStrings.xml><?xml version="1.0" encoding="utf-8"?>
<sst xmlns="http://schemas.openxmlformats.org/spreadsheetml/2006/main" count="494" uniqueCount="276">
  <si>
    <t>Domain</t>
  </si>
  <si>
    <t>Social</t>
  </si>
  <si>
    <t>Obsessions</t>
  </si>
  <si>
    <t>Communication</t>
  </si>
  <si>
    <t>Imagination</t>
  </si>
  <si>
    <t>Prerequisites</t>
  </si>
  <si>
    <t xml:space="preserve"> CLASS CLINIC DIAGNOSTIC CRITERIA</t>
  </si>
  <si>
    <t xml:space="preserve"> Section</t>
  </si>
  <si>
    <t xml:space="preserve"> A (max = 5)</t>
  </si>
  <si>
    <t xml:space="preserve"> B (max = 5)</t>
  </si>
  <si>
    <t xml:space="preserve"> D (max = 3)</t>
  </si>
  <si>
    <t xml:space="preserve"> C (max = 5)</t>
  </si>
  <si>
    <t xml:space="preserve"> Total (max = 18)</t>
  </si>
  <si>
    <t xml:space="preserve"> E - I (max = 5)</t>
  </si>
  <si>
    <t xml:space="preserve"> NOTES</t>
  </si>
  <si>
    <t>No. of symptoms required</t>
  </si>
  <si>
    <t>YES</t>
  </si>
  <si>
    <t>NO</t>
  </si>
  <si>
    <t>No. of symptoms observed</t>
  </si>
  <si>
    <t>XXXXXXXX</t>
  </si>
  <si>
    <t>Invalid(s)</t>
  </si>
  <si>
    <t>Against AS</t>
  </si>
  <si>
    <t>For AS</t>
  </si>
  <si>
    <t>Score</t>
  </si>
  <si>
    <t>NB - 5+ items invalid, the tool cannot be scored</t>
  </si>
  <si>
    <t>Empathy Quotient Sheet</t>
  </si>
  <si>
    <t>A2</t>
  </si>
  <si>
    <t>A5</t>
  </si>
  <si>
    <t>B1</t>
  </si>
  <si>
    <t>B2</t>
  </si>
  <si>
    <t>B4</t>
  </si>
  <si>
    <t>C1</t>
  </si>
  <si>
    <t>C2</t>
  </si>
  <si>
    <t>C4</t>
  </si>
  <si>
    <t>C5</t>
  </si>
  <si>
    <t>D1</t>
  </si>
  <si>
    <t>D2</t>
  </si>
  <si>
    <t>AAA</t>
  </si>
  <si>
    <t>Item</t>
  </si>
  <si>
    <t>Text</t>
  </si>
  <si>
    <t>-</t>
  </si>
  <si>
    <t>EQ40</t>
  </si>
  <si>
    <t>Invalid responses:</t>
  </si>
  <si>
    <t>N</t>
  </si>
  <si>
    <t>Y</t>
  </si>
  <si>
    <t>Y/N</t>
  </si>
  <si>
    <t>Relatives Questionnaire (CAST)</t>
  </si>
  <si>
    <t/>
  </si>
  <si>
    <t>Blank/invalid</t>
  </si>
  <si>
    <t>Blank/Invalid</t>
  </si>
  <si>
    <t>Autism Spectrum Quotient Sheet</t>
  </si>
  <si>
    <t>© PB/SBC/SW, University of Cambridge / CPFT, Nov 2011</t>
  </si>
  <si>
    <t>EQ40 Item</t>
  </si>
  <si>
    <t>EQ Item</t>
  </si>
  <si>
    <t xml:space="preserve"> PATIENTUPPGIFTER</t>
  </si>
  <si>
    <t xml:space="preserve"> Namn:</t>
  </si>
  <si>
    <t xml:space="preserve"> Kön:</t>
  </si>
  <si>
    <t xml:space="preserve"> Födelsedatum:</t>
  </si>
  <si>
    <t xml:space="preserve"> Testdatum:</t>
  </si>
  <si>
    <t xml:space="preserve"> Ålder (i år):</t>
  </si>
  <si>
    <t>man/kvinna</t>
  </si>
  <si>
    <t>dag/månad/år</t>
  </si>
  <si>
    <t xml:space="preserve"> SCREENINGINSTRUMENT POÄNG</t>
  </si>
  <si>
    <t xml:space="preserve"> Autism Spectrum Quotient (AQ) poäng:</t>
  </si>
  <si>
    <t xml:space="preserve"> Max = 50, och 80% av AS patienter får 32 poäng eller mer</t>
  </si>
  <si>
    <t xml:space="preserve"> Empathy Quotient (EQ) poäng:</t>
  </si>
  <si>
    <t xml:space="preserve"> Max = 80, och 80% of AS patienter får 30 poäng eller mindre</t>
  </si>
  <si>
    <t>Relatives(anhöriga) Questionnaire (RQ) score:</t>
  </si>
  <si>
    <t xml:space="preserve"> Max = 31, och 87.5% utav barn med AS får 15 poäng eller mer</t>
  </si>
  <si>
    <t xml:space="preserve"> DIAGNOS</t>
  </si>
  <si>
    <t>Patienten visar inga psykotiska tecken.</t>
  </si>
  <si>
    <t>Det finns inga tecken på allmänna inlärningssvårigheter.</t>
  </si>
  <si>
    <t>Patientens språkutveckling var normal</t>
  </si>
  <si>
    <t>De ovan nämnda problemen har hindrat patientens vardag genom</t>
  </si>
  <si>
    <t xml:space="preserve">att orsaka depression, social isolering, svårigheter i arbetet och skolan, </t>
  </si>
  <si>
    <t>och en oförmåga att förverkliga mål i livet.</t>
  </si>
  <si>
    <t>Den ovan nämnda problematiken har funnits under hela livet.</t>
  </si>
  <si>
    <t>D. Begräsad förmåga till fantasi</t>
  </si>
  <si>
    <t>C. Kvalitativt nedsatt förmåga av verbal eller icke-verbal kommunikation</t>
  </si>
  <si>
    <t>B. Begränsade repetitiva och stereotypa beteendemönster, intressen och aktiviteter</t>
  </si>
  <si>
    <t>A. Kvalitativt nedsatt förmåga till social interaktion</t>
  </si>
  <si>
    <t>Jag gör hellre saker med andra än på egen hand</t>
  </si>
  <si>
    <t>Jag föredrar att göra saker på samma sätt om och om igen.</t>
  </si>
  <si>
    <t>Om jag försöker att föreställa mig något, tycker jag att det är mycket enkelt att skapa en bild i mitt sinne.</t>
  </si>
  <si>
    <t>Jag märker ofta små ljud när andra inte gör det.</t>
  </si>
  <si>
    <t>Andra människor säger ofta till mig att det jag har sagt är oartigt, även om jag tror att det är artigt.</t>
  </si>
  <si>
    <t>När jag läser en berättelse, kan jag lätt föreställa sig vad karaktärerna skulle kunna se ut.</t>
  </si>
  <si>
    <t>Jag är fascinerad av datum.</t>
  </si>
  <si>
    <t>I en social grupp, kan jag lätt hålla koll på flera olika människors konversationer.</t>
  </si>
  <si>
    <t>När jag pratar, är det inte alltid lätt för andra att få en syl i vädret.</t>
  </si>
  <si>
    <t>Jag är fascinerad av siffror.</t>
  </si>
  <si>
    <t>När jag läser en berättelse, jag tycker att det är svårt att räkna ut karaktärernas avsikter.</t>
  </si>
  <si>
    <t>Jag inte särskilt njuta av att läsa skönlitteratur.</t>
  </si>
  <si>
    <t>Jag tycker att det är svårt att få nya vänner.</t>
  </si>
  <si>
    <t>Jag skulle hellre gå på teater än ett museum.</t>
  </si>
  <si>
    <t>Jag tycker att det är lätt att "läsa mellan raderna" när någon pratar med mig.</t>
  </si>
  <si>
    <t>Jag brukar koncentrera sig mer på helheten, snarare än de små detaljerna.</t>
  </si>
  <si>
    <t>Jag är inte särskilt bra på att komma ihåg telefonnummer.</t>
  </si>
  <si>
    <t>Jag tycker att det är lätt att göra mer än en sak samtidigt.</t>
  </si>
  <si>
    <t>Jag tycker om att göra saker spontant.</t>
  </si>
  <si>
    <t>Jag är ofta den sista att förstå poängen med ett skämt.</t>
  </si>
  <si>
    <t>Jag tycker att det är lätt att räkna ut vad någon tänker eller känner genom att bara titta på deras ansikte.</t>
  </si>
  <si>
    <t>Jag är bra på sociala småprat.</t>
  </si>
  <si>
    <t>Folk säger ofta att jag fortsätta på och om samma sak.</t>
  </si>
  <si>
    <t>Jag har svårt att föreställa sig hur det skulle vara att vara någon annan.</t>
  </si>
  <si>
    <t>Jag tycker att det är svårt att räkna ut folks intentioner.</t>
  </si>
  <si>
    <t>Nya situationer gör mig orolig.</t>
  </si>
  <si>
    <t>Jag tycker om att träffa nya människor.</t>
  </si>
  <si>
    <t>Jag är en god diplomat.</t>
  </si>
  <si>
    <t>Jag är inte särskilt bra på att komma ihåg folks födelsedatum.</t>
  </si>
  <si>
    <t>Jag blir ofta så starkt absorberad i en sak så att jag glömmer andra saker.</t>
  </si>
  <si>
    <t>Jag märker oftast bil registreringsskyltar eller liknande serier av information.</t>
  </si>
  <si>
    <t xml:space="preserve">Jag upplever att det är lättsamt att vara i sociala situationer </t>
  </si>
  <si>
    <t>Jag brukar lägga märke till detaljer som andra inte märker.</t>
  </si>
  <si>
    <t>Jag skulle hellre gå till ett bibliotek än en party</t>
  </si>
  <si>
    <t>Jag tycker att det är enkelt att hitta på berättelser.</t>
  </si>
  <si>
    <t>Jag dras starkare till människor än saker.</t>
  </si>
  <si>
    <t>Jag tenderar att ha mycket starka intressen som jag blir upprörd över om jag inte kan fullfölja.</t>
  </si>
  <si>
    <t>Jag tycker om socialt småprat.</t>
  </si>
  <si>
    <t>Jag hittar mönster i saker hela tiden.</t>
  </si>
  <si>
    <t>Det spelar ingen roll om min dagliga rutin störs.</t>
  </si>
  <si>
    <t>Jag tycker ofta att jag inte vet hur man håller en konversation igång.</t>
  </si>
  <si>
    <t>Jag brukar inte märka små förändringar i en situation, eller en persons utseende.</t>
  </si>
  <si>
    <t>Jag upptäcker om någon lyssnar på mig eller är uttråkad.</t>
  </si>
  <si>
    <t>När jag pratar i telefon, är jag inte säker på när det är min tur att tala.</t>
  </si>
  <si>
    <t>Om det blir ett avbrott, kan jag gå tillbaka till vad jag gjorde mycket snabbt.</t>
  </si>
  <si>
    <t>Jag gillar att samla information om kategorier av saker (t ex olika bilmärken, fågelsorter, typer av tåg, typer av anläggningar, etc.).</t>
  </si>
  <si>
    <t>Jag gillar att planera alla aktiviteter jag deltar i noggrant.</t>
  </si>
  <si>
    <t>Jag tycker om sociala tillställningar.</t>
  </si>
  <si>
    <t>När jag var liten, brukade jag gilla att leka låtsaslekar med andra barn.</t>
  </si>
  <si>
    <t>Jag gör inte hellre saker med andra än på egen hand</t>
  </si>
  <si>
    <t>Om jag försöker att föreställa mig något, tycker jag inte att det är mycket enkelt att skapa en bild i mitt sinne.</t>
  </si>
  <si>
    <t>När jag läser en berättelse, kan jag inte lätt föreställa sig vad karaktärerna skulle kunna se ut.</t>
  </si>
  <si>
    <t>I en social grupp, kan jag inte lätt hålla koll på flera olika människors konversationer.</t>
  </si>
  <si>
    <t xml:space="preserve">Jag upplever inte att det är lättsamt att vara i sociala situationer </t>
  </si>
  <si>
    <t>Jag dras inte starkare till människor än saker.</t>
  </si>
  <si>
    <t>Jag tycker inte om socialt småprat.</t>
  </si>
  <si>
    <t>Jag ogillar om min dagliga rutin störs.</t>
  </si>
  <si>
    <t>Jag tycker inte att det är lätt att "läsa mellan raderna" när någon pratar med mig.</t>
  </si>
  <si>
    <t>Jag brukar inte koncentrera sig mer på helheten, snarare än de små detaljerna.</t>
  </si>
  <si>
    <t>Jag är bra på att komma ihåg telefonnummer.</t>
  </si>
  <si>
    <t>Jag brukar märka små förändringar i en situation, eller en persons utseende.</t>
  </si>
  <si>
    <t>Jag tycker inte att det är lätt att göra mer än en sak samtidigt.</t>
  </si>
  <si>
    <t>Jag tycker inte om att göra saker spontant.</t>
  </si>
  <si>
    <t>Jag tycker inte att det är lätt att räkna ut vad någon tänker eller känner genom att bara titta på deras ansikte.</t>
  </si>
  <si>
    <t>Om det blir ett avbrott, kan jag inte gå tillbaka till vad jag gjorde mycket snabbt.</t>
  </si>
  <si>
    <t>Jag är inte bra på socialt småprat.</t>
  </si>
  <si>
    <t>När jag var liten, brukade jag inte gilla att leka låtsaslekar med andra barn.</t>
  </si>
  <si>
    <t>Jag tycker inte om sociala tillställningar.</t>
  </si>
  <si>
    <t>Jag tycker inte om att träffa nya människor.</t>
  </si>
  <si>
    <t>Jag är inte en god diplomat.</t>
  </si>
  <si>
    <t>Jag är bra på att komma ihåg folks födelsedatum.</t>
  </si>
  <si>
    <t>Jag tycker att det är väldigt lätt att leka lekar med barn som involverar att man låtsas.</t>
  </si>
  <si>
    <t>Jag tycker inte att det är väldigt lätt att leka lekar med barn som involverar att man låtsas.</t>
  </si>
  <si>
    <t>Skriv in poäng mellan 1-4, 1 = stämmer precis, 4 = stämmer inte alls</t>
  </si>
  <si>
    <t>Skriv en 9 för de item som inte har besvarats tydligt (t ex markerat flera svarsalternativ eller inget alls).</t>
  </si>
  <si>
    <t>Itemnumren för den förkortade 40-item versionen av EQ ges i kolumn B.Itemnumren för den förkortade 40-item versionen av EQ ges i kolumn B.</t>
  </si>
  <si>
    <t>Jag drömmer de flesta nätter.</t>
  </si>
  <si>
    <t>Jag försöker att lösa mina egna problem snarare än att diskutera dem med andra.</t>
  </si>
  <si>
    <t>Jag tycker att det är svårt att veta vad man ska göra i en social situation.</t>
  </si>
  <si>
    <t>I ett samtal, brukar jag fokusera på mina egna tankar snarare än på vad min lyssnare kanske tänker.</t>
  </si>
  <si>
    <t>Jag lever livet för idag snarare än framtiden.</t>
  </si>
  <si>
    <t>Jag tenderar att ha mycket starka åsikter om moral</t>
  </si>
  <si>
    <t>Jag tror att gott uppförande är det viktigaste en förälder kan lära sina barn.</t>
  </si>
  <si>
    <t>Jag är bra på att förutsäga hur någon kommer att känna.</t>
  </si>
  <si>
    <t>Om någon frågade mig om jag gillar deras frisyr, skulle jag svara sanningsenligt, även om jag inte gillar det.</t>
  </si>
  <si>
    <t>Folk säger ofta att jag är mycket oförutsägbar.</t>
  </si>
  <si>
    <t>Jag tycker om att ha diskussioner om politik.</t>
  </si>
  <si>
    <t>Jag kan fatta beslut utan att påverkas av människors känslor.</t>
  </si>
  <si>
    <t>Jag kan inte slappna av förrän jag har gjort allt jag hade planerat att göra den dagen.</t>
  </si>
  <si>
    <t>Jag börjar ofta nya hobbies men snabbt blir uttråkad med dem och gå vidare till något annat.</t>
  </si>
  <si>
    <t>Jag tycker inte om att ta risker.</t>
  </si>
  <si>
    <t>Jag kan lätt räkna ut vad en annan person kanske vill prata om.</t>
  </si>
  <si>
    <t>Jag är bra på att förutsäga vad någon kommer att göra.</t>
  </si>
  <si>
    <t>Jag tenderar att bli känslomässigt involverad i en väns problem.</t>
  </si>
  <si>
    <t>Jag kan oftast uppskatta den andra personens synvinkel, även om jag inte håller med om det.</t>
  </si>
  <si>
    <t>Jag kan lätt säga om någon annan vill delta i en konversation.</t>
  </si>
  <si>
    <t>Jag föredrar djur istället för människor.</t>
  </si>
  <si>
    <t>Jag försöker att hålla jämna steg med de aktuella trenderna och modet.</t>
  </si>
  <si>
    <t>Jag tycker verkligen om att ta hand om andra människor.</t>
  </si>
  <si>
    <t>Jag är på mitt bästa humör på morgonen.</t>
  </si>
  <si>
    <t>Det stör mig inte alltför mycket om jag är sen till ett möte med en vän.</t>
  </si>
  <si>
    <t>Folk säger ofta att jag gick för långt i att argumentera min sak i en diskussion.</t>
  </si>
  <si>
    <t>Vänskap och relationer är alldeles för svårt, så jag brukar inte bry mig om det.</t>
  </si>
  <si>
    <t>Jag skulle aldrig bryta mot lagen.</t>
  </si>
  <si>
    <t>Jag tycker ofta att det är svårt att bedöma om någon är oförskämd eller artig.</t>
  </si>
  <si>
    <t>När jag var ett barn, gillade jag att skära upp maskar för att se vad som skulle hända.</t>
  </si>
  <si>
    <t>Jag kan snabbt uppfatta situationen om någon säger en sak men gör en annan.</t>
  </si>
  <si>
    <t>Det är svårt för mig att se varför vissa saker stör andra människor så mycket</t>
  </si>
  <si>
    <t>Jag tycker att det är lätt att föreställa mig någon annans situation.</t>
  </si>
  <si>
    <t>Jag tycker om att göra saker i stundens ingivelse.</t>
  </si>
  <si>
    <t xml:space="preserve">Jag är snabb att upptäcka när någon i en grupp känner sig pinsamma eller obekväma </t>
  </si>
  <si>
    <t>Om jag säger något som någon annan blir kränkt av, tänker jag att det är deras problem, inte mitt.</t>
  </si>
  <si>
    <t>Jag kan inte alltid förstå varför någon skulle ha känt sig förolämpad av en kommentar.</t>
  </si>
  <si>
    <t>Att se människor gråta stör  verkligen inte mig.</t>
  </si>
  <si>
    <t>När jag pratar med folk, tenderar jag att prata om deras upplevelser istället för mina egna.</t>
  </si>
  <si>
    <t>Det upprör mig att se djur som lider.</t>
  </si>
  <si>
    <t>Jag kan lätt säga om någon annan är intresserad eller uttråkad av vad jag säger.</t>
  </si>
  <si>
    <t>Jag blir upprörd om jag ser människor som lider på ett nyhetsprogram.</t>
  </si>
  <si>
    <t>Vänner brukar prata med mig om sina problem (och de säger att jag är mycket förstående).</t>
  </si>
  <si>
    <t>Jag kan känna om jag inkräktar, även om den andra personen inte säger att jag gör det.</t>
  </si>
  <si>
    <t>Folk säger ibland att jag har gått för långt med att retas.</t>
  </si>
  <si>
    <t>Om jag ser en främling i en grupp, tänker jag att det är upp till dem att anstränga sig för att ansluta sig.</t>
  </si>
  <si>
    <t>Jag kan sätta mig in i hur någon annan känner snabbt och intuitivt.</t>
  </si>
  <si>
    <t>Jag kan upptäcka om någon maskerar sina verkliga känslor.</t>
  </si>
  <si>
    <t>Innan jag tar beslut överväger jag alltid för- och nackdelar.</t>
  </si>
  <si>
    <t>Andra människor säger att jag är bra på att förstå vad de känner och vad de tänker.</t>
  </si>
  <si>
    <t>Jag brukar inte tycka att sociala situationer är förvirrande</t>
  </si>
  <si>
    <t>Jag är mycket rakt på sak, vilket vissa människor tolkar som elakhet, även om detta inte är oavsiktlig.</t>
  </si>
  <si>
    <t>Jag tycker om att vara i centrum för uppmärksamheten på sociala tillställningar.</t>
  </si>
  <si>
    <t>Jag föredrar practical jokes före verbal humor.</t>
  </si>
  <si>
    <t>Jag tycker att det är svårt att förklara för andra, när de inte förstår det första gången.</t>
  </si>
  <si>
    <t>Jag skulle vara alltför nervös för att åka en stor berg- och dalbana.</t>
  </si>
  <si>
    <t>Andra människor säger ofta att jag är okänslig, även om jag inte alltid förstår varför.</t>
  </si>
  <si>
    <t>Jag stänger vanligtvis av känslomässigt när jag tittar på en film.</t>
  </si>
  <si>
    <t>Jag gillar att vara mycket organiserad i det dagliga livet och gör ofta listor över de sysslor jag måste göra.</t>
  </si>
  <si>
    <t>Jag kommer inte medvetet underfund med regler/koder för sociala situationer.</t>
  </si>
  <si>
    <t>Jag kan inte lätt säga om någon annan vill delta i en konversation.</t>
  </si>
  <si>
    <t>Jag tycker verkligen inte om att ta hand om andra människor.</t>
  </si>
  <si>
    <t>Jag kan inte snabbt uppfatta situationen om någon säger en sak men gör en annan.</t>
  </si>
  <si>
    <t>Jag tycker inte att det är lätt att föreställa mig någon annans situation.</t>
  </si>
  <si>
    <t>Jag är inte bra på att förutsäga hur någon kommer att känna.</t>
  </si>
  <si>
    <t xml:space="preserve">Jag är inte snabb att upptäcka när någon i en grupp känner sig pinsamma eller obekväma </t>
  </si>
  <si>
    <t>Jag brukar tycka att sociala situationer är förvirrande</t>
  </si>
  <si>
    <t>Andra människor säger att jag inte är bra på att förstå vad de känner och vad de tänker.</t>
  </si>
  <si>
    <t>När jag pratar med folk, tenderar jag att inte prata om deras upplevelser istället för mina egna.</t>
  </si>
  <si>
    <t>Det upprör mig inte att se djur som lider.</t>
  </si>
  <si>
    <t>Jag kan inte lätt säga om någon annan är intresserad eller uttråkad av vad jag säger.</t>
  </si>
  <si>
    <t>Jag blir inte upprörd om jag ser människor som lider på ett nyhetsprogram.</t>
  </si>
  <si>
    <t>Vänner brukar inte prata med mig om sina problem (och de säger inte att jag är mycket förstående).</t>
  </si>
  <si>
    <t>Jag kan inte känna om jag inkräktar, om den andra personen inte säger att jag gör det.</t>
  </si>
  <si>
    <t>Jag kan inte sätta mig in i hur någon annan känner snabbt och intuitivt.</t>
  </si>
  <si>
    <t>Jag kan inte lätt räkna ut vad en annan person kanske vill prata om.</t>
  </si>
  <si>
    <t>Jag kan inte upptäcka om någon maskerar sina verkliga känslor.</t>
  </si>
  <si>
    <t>Jag kommer medvetet underfund med regler/koder för sociala situationer.</t>
  </si>
  <si>
    <t>Jag är inte bra på att förutsäga vad någon kommer att göra.</t>
  </si>
  <si>
    <t>Jag tenderar inte att bli känslomässigt involverad i en väns problem.</t>
  </si>
  <si>
    <t>Jag kan oftast inte uppskatta den andra personens synvinkel, även om jag inte håller med om det.</t>
  </si>
  <si>
    <t>Har han / hon oftast haft samma intressen som hans / hennes jämnåriga?</t>
  </si>
  <si>
    <t>Har han / hon haft ett intresse som tar upp så mycket tid att han / hon inte gjorde så mycket annat?</t>
  </si>
  <si>
    <t>Har han / hon haft vänner, snarare än bara bekanta?</t>
  </si>
  <si>
    <t>Har han / hon ofta hämtat dig saker han / hon varit intresserad av att visa dig?</t>
  </si>
  <si>
    <t>Har han / hon gillat att "skoja runt"?</t>
  </si>
  <si>
    <t>Har han / hon haft svårt att förstå reglerna för artigt beteende?</t>
  </si>
  <si>
    <t>Har han / hon verkat ha ett ovanligt minne för detaljer?</t>
  </si>
  <si>
    <t>Var hans / hennes röst ovanlig (t ex alltför vuxen, platt, eller mycket monoton)?</t>
  </si>
  <si>
    <t>Var människor viktigt för honom / henne?</t>
  </si>
  <si>
    <t>Kunde han / hon klä sig själv?</t>
  </si>
  <si>
    <t>Var han / hon bra på turtagning i samtal?</t>
  </si>
  <si>
    <t>Har han / hon lekt fantasilekar med andra barn, och deltagit i rollspel?</t>
  </si>
  <si>
    <t>Har han / hon ofta gjort eller sagt saker som är taktlöst eller socialt olämpligt?</t>
  </si>
  <si>
    <t>Kunde han / hon räkna till 50 utan att missa några siffror?</t>
  </si>
  <si>
    <t>Hade han / hon  normal ögonkontakt?</t>
  </si>
  <si>
    <t>Hade han / hon några ovanliga och repetitiva rörelser?</t>
  </si>
  <si>
    <t>Var hans / hennes sociala beteende mycket ensidigt och alltid på hans / hennes egna villkor?</t>
  </si>
  <si>
    <t>Har han / hon ibland sagt "du" eller "han / hon" när han / hon menade "jag"?</t>
  </si>
  <si>
    <t>Har han / hon föredragit fantasifulla aktiviteter såsom hitta-på-lekar eller sagoberättande, snarare än siffror eller listor av fakta?</t>
  </si>
  <si>
    <t>Har han / hon ibland förlorat lyssnaren på grund av att han / hon inte förklarat vad han / hon talade om?</t>
  </si>
  <si>
    <t>Kunde han / hon cykla (även om med stabilisatorer)?</t>
  </si>
  <si>
    <t>Gjorde han / hon försök att införa rutiner på honom / henne själv, eller på andra, på ett sådant sätt att det orsakar problem?</t>
  </si>
  <si>
    <t>Har han / hon brytt sig om hur han / hon uppfattades av resten av gruppen?</t>
  </si>
  <si>
    <t>Har han / hon ofta vänt samtal till hans / hennes favoritämne snarare än att följa vad den andra personen vill tala om?</t>
  </si>
  <si>
    <t>Har han / hon haft udda eller ovanliga fraser?</t>
  </si>
  <si>
    <t>Har han / hon haft lätt för att vara med och spela spel tillsammans med andra barn?</t>
  </si>
  <si>
    <t>Kom han / hon upp till dig spontant för att prata?</t>
  </si>
  <si>
    <t>Pratade han / hon vid 2 års ålder?</t>
  </si>
  <si>
    <t>Tyckte han / hon om sport?</t>
  </si>
  <si>
    <t>Var det viktigt för honom / henne att passa in med jämnåriga?</t>
  </si>
  <si>
    <t>Har han / hon verkat lägga märke till ovanliga detaljer som andra missar?</t>
  </si>
  <si>
    <t>Har han / hon tenderat att ta saker bokstavligt?</t>
  </si>
  <si>
    <t>När han / hon var 3 år gammal, tillbringade han / hon mycket tid med låtsaslekar (t.ex. agerade superhjälte, eller hadde nalle tebjudningar)?</t>
  </si>
  <si>
    <t>Har han / hon tyckt om att göra saker om och om igen, på samma sätt hela tiden?</t>
  </si>
  <si>
    <t>Har han / hon tyckt att det är lätt att samspela med andra barn?</t>
  </si>
  <si>
    <t>Kunde han / hon hålla en tvåvägskommunikation?</t>
  </si>
  <si>
    <t>Kunde han / hon läsa utifrån vad som var förväntat för hans / hennes ålder?</t>
  </si>
  <si>
    <t>Ange antingen Y eller N (Yes eller No) för varje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</si>
</sst>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yyyy\-mm\-dd"/>
  </numFmts>
  <fonts count="14">
    <font>
      <sz val="10"/>
      <name val="Arial"/>
    </font>
    <font>
      <b/>
      <sz val="10"/>
      <name val="Arial"/>
      <family val="2"/>
    </font>
    <font>
      <sz val="8"/>
      <name val="Arial"/>
      <family val="2"/>
    </font>
    <font>
      <i/>
      <sz val="10"/>
      <name val="Arial"/>
      <family val="2"/>
    </font>
    <font>
      <sz val="10"/>
      <name val="Arial"/>
      <family val="2"/>
    </font>
    <font>
      <b/>
      <sz val="12"/>
      <name val="Arial"/>
      <family val="2"/>
    </font>
    <font>
      <sz val="11"/>
      <color indexed="8"/>
      <name val="Times"/>
    </font>
    <font>
      <sz val="8"/>
      <name val="Arial"/>
      <family val="2"/>
    </font>
    <font>
      <sz val="9"/>
      <name val="Geneva"/>
    </font>
    <font>
      <sz val="9"/>
      <color indexed="8"/>
      <name val="Times New Roman"/>
      <family val="1"/>
    </font>
    <font>
      <i/>
      <sz val="9"/>
      <name val="Arial"/>
      <family val="2"/>
    </font>
    <font>
      <sz val="9"/>
      <name val="Arial"/>
      <family val="2"/>
    </font>
    <font>
      <b/>
      <sz val="10"/>
      <color rgb="FF000000"/>
      <name val="Arial"/>
      <family val="2"/>
    </font>
    <font>
      <sz val="10"/>
      <color rgb="FF222222"/>
      <name val="Arial"/>
      <family val="2"/>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130">
    <xf numFmtId="0" fontId="0" fillId="0" borderId="0" xfId="0"/>
    <xf numFmtId="0" fontId="1" fillId="0" borderId="0" xfId="0" applyFont="1"/>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0" fillId="0" borderId="0" xfId="0" applyAlignment="1">
      <alignment horizontal="center"/>
    </xf>
    <xf numFmtId="0" fontId="9" fillId="0" borderId="1" xfId="0" applyFont="1" applyBorder="1" applyAlignment="1">
      <alignment horizontal="center" wrapText="1"/>
    </xf>
    <xf numFmtId="0" fontId="9" fillId="0" borderId="3" xfId="0" applyFont="1" applyBorder="1" applyAlignment="1">
      <alignment horizontal="center" wrapText="1"/>
    </xf>
    <xf numFmtId="0" fontId="9" fillId="0" borderId="2" xfId="0" applyFont="1" applyBorder="1" applyAlignment="1">
      <alignment horizontal="center" wrapText="1"/>
    </xf>
    <xf numFmtId="0" fontId="9" fillId="0" borderId="4" xfId="0" applyFont="1" applyBorder="1" applyAlignment="1">
      <alignment horizontal="center" wrapText="1"/>
    </xf>
    <xf numFmtId="0" fontId="8" fillId="0" borderId="4" xfId="0" applyFont="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1" fillId="0" borderId="0" xfId="0" applyFont="1" applyBorder="1"/>
    <xf numFmtId="0" fontId="1" fillId="0" borderId="0" xfId="0" applyFont="1" applyProtection="1">
      <protection locked="0"/>
    </xf>
    <xf numFmtId="0" fontId="0" fillId="0" borderId="0" xfId="0" applyProtection="1">
      <protection locked="0"/>
    </xf>
    <xf numFmtId="0" fontId="5" fillId="0" borderId="7" xfId="0" applyFont="1" applyBorder="1" applyProtection="1">
      <protection locked="0"/>
    </xf>
    <xf numFmtId="0" fontId="0" fillId="0" borderId="8" xfId="0" applyBorder="1" applyProtection="1">
      <protection locked="0"/>
    </xf>
    <xf numFmtId="0" fontId="0" fillId="0" borderId="9" xfId="0" applyBorder="1" applyProtection="1">
      <protection locked="0"/>
    </xf>
    <xf numFmtId="0" fontId="5" fillId="0" borderId="10" xfId="0" applyFont="1" applyBorder="1" applyProtection="1">
      <protection locked="0"/>
    </xf>
    <xf numFmtId="0" fontId="0" fillId="0" borderId="0" xfId="0" applyBorder="1" applyProtection="1">
      <protection locked="0"/>
    </xf>
    <xf numFmtId="0" fontId="0" fillId="0" borderId="11" xfId="0" applyBorder="1" applyProtection="1">
      <protection locked="0"/>
    </xf>
    <xf numFmtId="0" fontId="1" fillId="0" borderId="10" xfId="0" applyFont="1" applyBorder="1" applyProtection="1">
      <protection locked="0"/>
    </xf>
    <xf numFmtId="164" fontId="0" fillId="0" borderId="13" xfId="0" applyNumberFormat="1" applyBorder="1" applyAlignment="1" applyProtection="1">
      <alignment horizontal="left" vertical="top"/>
      <protection locked="0"/>
    </xf>
    <xf numFmtId="0" fontId="0" fillId="0" borderId="13" xfId="0" applyBorder="1" applyProtection="1">
      <protection locked="0"/>
    </xf>
    <xf numFmtId="0" fontId="0" fillId="0" borderId="14" xfId="0" applyBorder="1" applyProtection="1">
      <protection locked="0"/>
    </xf>
    <xf numFmtId="0" fontId="1" fillId="0" borderId="0" xfId="0" applyFont="1" applyBorder="1" applyAlignment="1" applyProtection="1">
      <alignment vertical="top"/>
      <protection locked="0"/>
    </xf>
    <xf numFmtId="164" fontId="0" fillId="0" borderId="0" xfId="0" applyNumberFormat="1" applyBorder="1" applyAlignment="1" applyProtection="1">
      <alignment horizontal="left" vertical="top"/>
      <protection locked="0"/>
    </xf>
    <xf numFmtId="0" fontId="0" fillId="0" borderId="15" xfId="0" applyBorder="1" applyAlignment="1" applyProtection="1">
      <alignment horizontal="center"/>
      <protection locked="0"/>
    </xf>
    <xf numFmtId="0" fontId="2" fillId="0" borderId="10" xfId="0" applyFont="1" applyBorder="1" applyProtection="1">
      <protection locked="0"/>
    </xf>
    <xf numFmtId="0" fontId="0" fillId="0" borderId="10" xfId="0" applyBorder="1" applyProtection="1">
      <protection locked="0"/>
    </xf>
    <xf numFmtId="0" fontId="0" fillId="0" borderId="12" xfId="0" applyBorder="1" applyProtection="1">
      <protection locked="0"/>
    </xf>
    <xf numFmtId="0" fontId="1" fillId="0" borderId="1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4" fillId="0" borderId="16" xfId="0" applyFont="1" applyBorder="1" applyAlignment="1" applyProtection="1">
      <alignment vertical="center"/>
      <protection locked="0"/>
    </xf>
    <xf numFmtId="0" fontId="4" fillId="0" borderId="16" xfId="0" applyFont="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4" xfId="0" applyBorder="1" applyAlignment="1" applyProtection="1">
      <alignment vertical="top"/>
      <protection locked="0"/>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5" fillId="0" borderId="7" xfId="0" applyFont="1" applyBorder="1" applyAlignment="1" applyProtection="1">
      <alignment vertical="top"/>
      <protection locked="0"/>
    </xf>
    <xf numFmtId="0" fontId="0" fillId="0" borderId="8" xfId="0" applyBorder="1" applyAlignment="1" applyProtection="1">
      <alignment vertical="top"/>
      <protection locked="0"/>
    </xf>
    <xf numFmtId="0" fontId="0" fillId="0" borderId="8" xfId="0" applyBorder="1" applyAlignment="1" applyProtection="1">
      <alignment horizontal="center" vertical="top"/>
      <protection locked="0"/>
    </xf>
    <xf numFmtId="0" fontId="0" fillId="0" borderId="9" xfId="0" applyBorder="1" applyAlignment="1" applyProtection="1">
      <alignment vertical="top"/>
      <protection locked="0"/>
    </xf>
    <xf numFmtId="0" fontId="5" fillId="0" borderId="10" xfId="0" applyFont="1" applyBorder="1" applyAlignment="1" applyProtection="1">
      <alignment vertical="top"/>
      <protection locked="0"/>
    </xf>
    <xf numFmtId="0" fontId="0" fillId="0" borderId="11" xfId="0" applyBorder="1" applyAlignment="1" applyProtection="1">
      <alignment vertical="top"/>
      <protection locked="0"/>
    </xf>
    <xf numFmtId="0" fontId="1" fillId="0" borderId="0" xfId="0" applyFont="1" applyAlignment="1" applyProtection="1">
      <alignment horizontal="center"/>
      <protection locked="0"/>
    </xf>
    <xf numFmtId="0" fontId="3" fillId="0" borderId="0" xfId="0" applyFont="1" applyBorder="1" applyProtection="1">
      <protection locked="0"/>
    </xf>
    <xf numFmtId="0" fontId="0" fillId="0" borderId="0" xfId="0" applyBorder="1" applyAlignment="1" applyProtection="1">
      <alignment horizontal="center"/>
      <protection locked="0"/>
    </xf>
    <xf numFmtId="0" fontId="3" fillId="0" borderId="0" xfId="0" applyFont="1" applyProtection="1">
      <protection locked="0"/>
    </xf>
    <xf numFmtId="0" fontId="4" fillId="0" borderId="0" xfId="0" applyFont="1"/>
    <xf numFmtId="0" fontId="4" fillId="0" borderId="0" xfId="0" applyFont="1" applyProtection="1">
      <protection locked="0"/>
    </xf>
    <xf numFmtId="0" fontId="4" fillId="0" borderId="0" xfId="0" applyFont="1" applyBorder="1"/>
    <xf numFmtId="0" fontId="4" fillId="0" borderId="0" xfId="0" applyFont="1" applyBorder="1" applyAlignment="1">
      <alignment vertical="top" wrapText="1"/>
    </xf>
    <xf numFmtId="0" fontId="0" fillId="0" borderId="0" xfId="0" applyAlignment="1" applyProtection="1">
      <alignment wrapText="1"/>
      <protection locked="0"/>
    </xf>
    <xf numFmtId="0" fontId="4" fillId="0" borderId="10" xfId="0" applyFont="1" applyBorder="1" applyAlignment="1" applyProtection="1">
      <alignment vertical="top"/>
    </xf>
    <xf numFmtId="0" fontId="4" fillId="0" borderId="0" xfId="0" applyFont="1" applyBorder="1" applyAlignment="1" applyProtection="1">
      <alignment vertical="top"/>
    </xf>
    <xf numFmtId="0" fontId="4" fillId="0" borderId="11" xfId="0" applyFont="1" applyBorder="1" applyAlignment="1" applyProtection="1">
      <alignment vertical="top"/>
    </xf>
    <xf numFmtId="0" fontId="4" fillId="0" borderId="12" xfId="0" applyFont="1" applyBorder="1" applyAlignment="1" applyProtection="1">
      <alignment vertical="top"/>
    </xf>
    <xf numFmtId="0" fontId="4" fillId="0" borderId="13" xfId="0" applyFont="1" applyBorder="1" applyAlignment="1" applyProtection="1">
      <alignment vertical="top"/>
    </xf>
    <xf numFmtId="0" fontId="4" fillId="0" borderId="14" xfId="0" applyFont="1" applyBorder="1" applyAlignment="1" applyProtection="1">
      <alignment vertical="top"/>
    </xf>
    <xf numFmtId="0" fontId="4" fillId="0" borderId="8" xfId="0" applyFont="1" applyBorder="1" applyAlignment="1" applyProtection="1">
      <alignment vertical="top"/>
    </xf>
    <xf numFmtId="0" fontId="4" fillId="0" borderId="9" xfId="0" applyFont="1" applyBorder="1" applyAlignment="1" applyProtection="1">
      <alignment vertical="top"/>
    </xf>
    <xf numFmtId="0" fontId="0" fillId="0" borderId="15" xfId="0" applyBorder="1" applyAlignment="1" applyProtection="1">
      <alignment horizontal="center"/>
    </xf>
    <xf numFmtId="0" fontId="0" fillId="0" borderId="15" xfId="0" applyBorder="1" applyProtection="1"/>
    <xf numFmtId="0" fontId="0" fillId="0" borderId="0" xfId="0" applyBorder="1" applyAlignment="1" applyProtection="1">
      <alignment horizontal="center" vertical="center"/>
    </xf>
    <xf numFmtId="0" fontId="4" fillId="0" borderId="16" xfId="0" applyFont="1" applyBorder="1" applyAlignment="1" applyProtection="1">
      <alignment horizontal="center" vertical="center"/>
    </xf>
    <xf numFmtId="0" fontId="0" fillId="0" borderId="13" xfId="0" applyBorder="1" applyAlignment="1" applyProtection="1">
      <alignment horizontal="center" vertical="top"/>
    </xf>
    <xf numFmtId="0" fontId="7" fillId="0" borderId="0" xfId="0" applyFont="1" applyBorder="1" applyProtection="1">
      <protection locked="0"/>
    </xf>
    <xf numFmtId="0" fontId="7" fillId="0" borderId="15" xfId="0" applyFont="1" applyBorder="1" applyProtection="1"/>
    <xf numFmtId="0" fontId="4" fillId="0" borderId="7" xfId="0" applyFont="1" applyBorder="1" applyAlignment="1" applyProtection="1">
      <alignment vertical="top"/>
      <protection locked="0"/>
    </xf>
    <xf numFmtId="0" fontId="12" fillId="0" borderId="19" xfId="0" applyFont="1" applyBorder="1" applyProtection="1">
      <protection locked="0"/>
    </xf>
    <xf numFmtId="0" fontId="12" fillId="0" borderId="20" xfId="0" applyFont="1" applyBorder="1" applyAlignment="1" applyProtection="1">
      <alignment vertical="top"/>
      <protection locked="0"/>
    </xf>
    <xf numFmtId="165" fontId="0" fillId="0" borderId="0" xfId="0" applyNumberFormat="1" applyAlignment="1" applyProtection="1">
      <alignment horizontal="left"/>
      <protection locked="0"/>
    </xf>
    <xf numFmtId="0" fontId="0" fillId="0" borderId="19" xfId="0" applyBorder="1" applyProtection="1">
      <protection locked="0"/>
    </xf>
    <xf numFmtId="0" fontId="13" fillId="0" borderId="0" xfId="0" applyFont="1" applyAlignment="1">
      <alignment vertical="center"/>
    </xf>
    <xf numFmtId="0" fontId="12" fillId="0" borderId="0" xfId="0" applyFont="1"/>
    <xf numFmtId="0" fontId="4" fillId="0" borderId="0" xfId="0" applyFont="1" applyAlignment="1">
      <alignment wrapText="1"/>
    </xf>
    <xf numFmtId="0" fontId="4"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4" fillId="0" borderId="15" xfId="0" applyFont="1" applyBorder="1" applyAlignment="1" applyProtection="1">
      <alignment horizontal="center"/>
      <protection locked="0"/>
    </xf>
    <xf numFmtId="0" fontId="4" fillId="0" borderId="0" xfId="0" applyFont="1" applyBorder="1" applyAlignment="1" applyProtection="1">
      <alignment vertical="center"/>
      <protection locked="0"/>
    </xf>
    <xf numFmtId="0" fontId="10" fillId="0" borderId="7" xfId="0" applyFont="1" applyBorder="1" applyAlignment="1" applyProtection="1">
      <alignment vertical="top" wrapText="1"/>
    </xf>
    <xf numFmtId="0" fontId="10" fillId="0" borderId="8" xfId="0" applyFont="1" applyBorder="1" applyAlignment="1" applyProtection="1">
      <alignment vertical="top" wrapText="1"/>
    </xf>
    <xf numFmtId="0" fontId="10" fillId="0" borderId="9" xfId="0" applyFont="1" applyBorder="1" applyAlignment="1" applyProtection="1">
      <alignment vertical="top" wrapText="1"/>
    </xf>
    <xf numFmtId="0" fontId="10" fillId="0" borderId="10" xfId="0" applyFont="1" applyBorder="1" applyAlignment="1" applyProtection="1">
      <alignment vertical="top" wrapText="1"/>
    </xf>
    <xf numFmtId="0" fontId="10" fillId="0" borderId="0" xfId="0" applyFont="1" applyBorder="1" applyAlignment="1" applyProtection="1">
      <alignment vertical="top" wrapText="1"/>
    </xf>
    <xf numFmtId="0" fontId="10" fillId="0" borderId="11" xfId="0" applyFont="1" applyBorder="1" applyAlignment="1" applyProtection="1">
      <alignment vertical="top" wrapText="1"/>
    </xf>
    <xf numFmtId="0" fontId="10" fillId="0" borderId="12" xfId="0" applyFont="1" applyBorder="1" applyAlignment="1" applyProtection="1">
      <alignment vertical="top" wrapText="1"/>
    </xf>
    <xf numFmtId="0" fontId="10" fillId="0" borderId="13" xfId="0" applyFont="1" applyBorder="1" applyAlignment="1" applyProtection="1">
      <alignment vertical="top" wrapText="1"/>
    </xf>
    <xf numFmtId="0" fontId="10" fillId="0" borderId="14" xfId="0" applyFont="1" applyBorder="1" applyAlignment="1" applyProtection="1">
      <alignment vertical="top" wrapText="1"/>
    </xf>
    <xf numFmtId="0" fontId="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1" fillId="0" borderId="8" xfId="0" applyFont="1" applyBorder="1"/>
    <xf numFmtId="0" fontId="11" fillId="0" borderId="9" xfId="0" applyFont="1" applyBorder="1"/>
    <xf numFmtId="0" fontId="11" fillId="0" borderId="10" xfId="0" applyFont="1" applyBorder="1"/>
    <xf numFmtId="0" fontId="11" fillId="0" borderId="0" xfId="0" applyFont="1" applyBorder="1"/>
    <xf numFmtId="0" fontId="11" fillId="0" borderId="11" xfId="0" applyFont="1" applyBorder="1"/>
    <xf numFmtId="0" fontId="11" fillId="0" borderId="12" xfId="0" applyFont="1" applyBorder="1"/>
    <xf numFmtId="0" fontId="11" fillId="0" borderId="13" xfId="0" applyFont="1" applyBorder="1"/>
    <xf numFmtId="0" fontId="11" fillId="0" borderId="14" xfId="0" applyFont="1" applyBorder="1"/>
    <xf numFmtId="0" fontId="4" fillId="0" borderId="18"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7"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oneCell">
    <xdr:from>
      <xdr:col>1</xdr:col>
      <xdr:colOff>142875</xdr:colOff>
      <xdr:row>35</xdr:row>
      <xdr:rowOff>142875</xdr:rowOff>
    </xdr:from>
    <xdr:to>
      <xdr:col>9</xdr:col>
      <xdr:colOff>257175</xdr:colOff>
      <xdr:row>37</xdr:row>
      <xdr:rowOff>85725</xdr:rowOff>
    </xdr:to>
    <xdr:sp macro="" textlink="">
      <xdr:nvSpPr>
        <xdr:cNvPr id="1025" name="Text Box 1"/>
        <xdr:cNvSpPr txBox="1">
          <a:spLocks noChangeArrowheads="1"/>
        </xdr:cNvSpPr>
      </xdr:nvSpPr>
      <xdr:spPr bwMode="auto">
        <a:xfrm>
          <a:off x="323850" y="5810250"/>
          <a:ext cx="528637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sv-SE" sz="1400" b="1" i="0" u="none" strike="noStrike" baseline="0">
              <a:solidFill>
                <a:srgbClr val="000000"/>
              </a:solidFill>
              <a:latin typeface="Arial"/>
              <a:cs typeface="Arial"/>
            </a:rPr>
            <a:t>ADULT ASPERGER  ASSESSMENT (AAA)</a:t>
          </a:r>
        </a:p>
      </xdr:txBody>
    </xdr:sp>
    <xdr:clientData/>
  </xdr:twoCellAnchor>
  <xdr:twoCellAnchor>
    <xdr:from>
      <xdr:col>1</xdr:col>
      <xdr:colOff>19050</xdr:colOff>
      <xdr:row>73</xdr:row>
      <xdr:rowOff>95250</xdr:rowOff>
    </xdr:from>
    <xdr:to>
      <xdr:col>9</xdr:col>
      <xdr:colOff>266700</xdr:colOff>
      <xdr:row>76</xdr:row>
      <xdr:rowOff>85725</xdr:rowOff>
    </xdr:to>
    <xdr:sp macro="" textlink="">
      <xdr:nvSpPr>
        <xdr:cNvPr id="1026" name="Text Box 2"/>
        <xdr:cNvSpPr txBox="1">
          <a:spLocks noChangeArrowheads="1"/>
        </xdr:cNvSpPr>
      </xdr:nvSpPr>
      <xdr:spPr bwMode="auto">
        <a:xfrm>
          <a:off x="200025" y="11449050"/>
          <a:ext cx="5419725"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För att få en diagnos av AS, ska patienten ha 3 eller fler symtom i var och en av delarna A - C, åtminstone ett symptom från del D och uppfylla alla 5 prerequsites i delarna E - I.</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123</xdr:row>
      <xdr:rowOff>57150</xdr:rowOff>
    </xdr:from>
    <xdr:to>
      <xdr:col>7</xdr:col>
      <xdr:colOff>266700</xdr:colOff>
      <xdr:row>126</xdr:row>
      <xdr:rowOff>104775</xdr:rowOff>
    </xdr:to>
    <xdr:sp macro="" textlink="">
      <xdr:nvSpPr>
        <xdr:cNvPr id="1028" name="Text Box 4"/>
        <xdr:cNvSpPr txBox="1">
          <a:spLocks noChangeArrowheads="1"/>
        </xdr:cNvSpPr>
      </xdr:nvSpPr>
      <xdr:spPr bwMode="auto">
        <a:xfrm>
          <a:off x="180975" y="20640675"/>
          <a:ext cx="4314825"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1. Begränsad användning av flera icke-verbala beteenden såsom ögonkontakt, ansiktsuttryck, kroppsspråk och gester för att reglera det sociala samspelet</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138</xdr:row>
      <xdr:rowOff>104775</xdr:rowOff>
    </xdr:from>
    <xdr:to>
      <xdr:col>7</xdr:col>
      <xdr:colOff>266700</xdr:colOff>
      <xdr:row>140</xdr:row>
      <xdr:rowOff>152400</xdr:rowOff>
    </xdr:to>
    <xdr:sp macro="" textlink="">
      <xdr:nvSpPr>
        <xdr:cNvPr id="1029" name="Text Box 5"/>
        <xdr:cNvSpPr txBox="1">
          <a:spLocks noChangeArrowheads="1"/>
        </xdr:cNvSpPr>
      </xdr:nvSpPr>
      <xdr:spPr bwMode="auto">
        <a:xfrm>
          <a:off x="180975" y="23117175"/>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2. Har inte kunnat skapa vänskapsrelationer lämpliga för utvecklingsnivån.</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158</xdr:row>
      <xdr:rowOff>57150</xdr:rowOff>
    </xdr:from>
    <xdr:to>
      <xdr:col>8</xdr:col>
      <xdr:colOff>0</xdr:colOff>
      <xdr:row>162</xdr:row>
      <xdr:rowOff>66675</xdr:rowOff>
    </xdr:to>
    <xdr:sp macro="" textlink="">
      <xdr:nvSpPr>
        <xdr:cNvPr id="1030" name="Text Box 6"/>
        <xdr:cNvSpPr txBox="1">
          <a:spLocks noChangeArrowheads="1"/>
        </xdr:cNvSpPr>
      </xdr:nvSpPr>
      <xdr:spPr bwMode="auto">
        <a:xfrm>
          <a:off x="180975" y="26308050"/>
          <a:ext cx="4829175"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sv-SE" sz="1000" b="0" i="0" baseline="0">
              <a:effectLst/>
              <a:latin typeface="+mn-lt"/>
              <a:ea typeface="+mn-ea"/>
              <a:cs typeface="+mn-cs"/>
            </a:rPr>
            <a:t> 3. Inget intresse i att behaga andra; inget intresse av att kommunicera hens upplevelser med andra, inklusive: - brist på att spontant försöka dela njutning, intressen eller prestationer med andra människor; brist att visa eller peka ut föremål av intresse.</a:t>
          </a:r>
          <a:endParaRPr lang="sv-SE">
            <a:effectLst/>
          </a:endParaRPr>
        </a:p>
        <a:p>
          <a:pPr algn="l" rtl="0">
            <a:lnSpc>
              <a:spcPts val="1000"/>
            </a:lnSpc>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176</xdr:row>
      <xdr:rowOff>104775</xdr:rowOff>
    </xdr:from>
    <xdr:to>
      <xdr:col>7</xdr:col>
      <xdr:colOff>266700</xdr:colOff>
      <xdr:row>178</xdr:row>
      <xdr:rowOff>152400</xdr:rowOff>
    </xdr:to>
    <xdr:sp macro="" textlink="">
      <xdr:nvSpPr>
        <xdr:cNvPr id="1031" name="Text Box 7"/>
        <xdr:cNvSpPr txBox="1">
          <a:spLocks noChangeArrowheads="1"/>
        </xdr:cNvSpPr>
      </xdr:nvSpPr>
      <xdr:spPr bwMode="auto">
        <a:xfrm>
          <a:off x="180975" y="29270325"/>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4. Brist på social eller emotionell ömsesidighet (exempelvis inte veta hur man tröstar någon, och / eller brist på empati).</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203</xdr:row>
      <xdr:rowOff>123825</xdr:rowOff>
    </xdr:from>
    <xdr:to>
      <xdr:col>7</xdr:col>
      <xdr:colOff>266700</xdr:colOff>
      <xdr:row>206</xdr:row>
      <xdr:rowOff>0</xdr:rowOff>
    </xdr:to>
    <xdr:sp macro="" textlink="">
      <xdr:nvSpPr>
        <xdr:cNvPr id="1032" name="Text Box 8"/>
        <xdr:cNvSpPr txBox="1">
          <a:spLocks noChangeArrowheads="1"/>
        </xdr:cNvSpPr>
      </xdr:nvSpPr>
      <xdr:spPr bwMode="auto">
        <a:xfrm>
          <a:off x="180975" y="33661350"/>
          <a:ext cx="431482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5. Svårigheter att förstå sociala situationer och andra människors tankar och känslor.</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233</xdr:row>
      <xdr:rowOff>57150</xdr:rowOff>
    </xdr:from>
    <xdr:to>
      <xdr:col>7</xdr:col>
      <xdr:colOff>266700</xdr:colOff>
      <xdr:row>236</xdr:row>
      <xdr:rowOff>104775</xdr:rowOff>
    </xdr:to>
    <xdr:sp macro="" textlink="">
      <xdr:nvSpPr>
        <xdr:cNvPr id="1033" name="Text Box 9"/>
        <xdr:cNvSpPr txBox="1">
          <a:spLocks noChangeArrowheads="1"/>
        </xdr:cNvSpPr>
      </xdr:nvSpPr>
      <xdr:spPr bwMode="auto">
        <a:xfrm>
          <a:off x="180975" y="38452425"/>
          <a:ext cx="4314825"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1. Upptagenhet med en eller flera stereotypa och begränsade intressen som är onormalt antingen i intensitet eller fokus.</a:t>
          </a:r>
          <a:endParaRPr lang="sv-SE">
            <a:effectLst/>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251</xdr:row>
      <xdr:rowOff>104775</xdr:rowOff>
    </xdr:from>
    <xdr:to>
      <xdr:col>7</xdr:col>
      <xdr:colOff>266700</xdr:colOff>
      <xdr:row>253</xdr:row>
      <xdr:rowOff>152400</xdr:rowOff>
    </xdr:to>
    <xdr:sp macro="" textlink="">
      <xdr:nvSpPr>
        <xdr:cNvPr id="1034" name="Text Box 10"/>
        <xdr:cNvSpPr txBox="1">
          <a:spLocks noChangeArrowheads="1"/>
        </xdr:cNvSpPr>
      </xdr:nvSpPr>
      <xdr:spPr bwMode="auto">
        <a:xfrm>
          <a:off x="180975" y="41414700"/>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2. Oflexibelt förhållningssätt till specifika, icke-funktionella rutiner eller ritualer.</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268</xdr:row>
      <xdr:rowOff>104775</xdr:rowOff>
    </xdr:from>
    <xdr:to>
      <xdr:col>7</xdr:col>
      <xdr:colOff>266700</xdr:colOff>
      <xdr:row>270</xdr:row>
      <xdr:rowOff>152400</xdr:rowOff>
    </xdr:to>
    <xdr:sp macro="" textlink="">
      <xdr:nvSpPr>
        <xdr:cNvPr id="1035" name="Text Box 11"/>
        <xdr:cNvSpPr txBox="1">
          <a:spLocks noChangeArrowheads="1"/>
        </xdr:cNvSpPr>
      </xdr:nvSpPr>
      <xdr:spPr bwMode="auto">
        <a:xfrm>
          <a:off x="180975" y="44167425"/>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3. Stereotypa och repetitiva motoriska manér (t ex  </a:t>
          </a:r>
          <a:r>
            <a:rPr lang="sv-SE" sz="1000">
              <a:effectLst/>
              <a:latin typeface="+mn-lt"/>
              <a:ea typeface="+mn-ea"/>
              <a:cs typeface="+mn-cs"/>
            </a:rPr>
            <a:t>att vrida fingrar och händer</a:t>
          </a:r>
          <a:r>
            <a:rPr lang="sv-SE" sz="1000" baseline="0">
              <a:effectLst/>
              <a:latin typeface="+mn-lt"/>
              <a:ea typeface="+mn-ea"/>
              <a:cs typeface="+mn-cs"/>
            </a:rPr>
            <a:t> eller komplexa</a:t>
          </a:r>
          <a:r>
            <a:rPr lang="sv-SE" sz="1000" b="0" i="0" baseline="0">
              <a:effectLst/>
              <a:latin typeface="+mn-lt"/>
              <a:ea typeface="+mn-ea"/>
              <a:cs typeface="+mn-cs"/>
            </a:rPr>
            <a:t> helkropps rörelser).</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282</xdr:row>
      <xdr:rowOff>152400</xdr:rowOff>
    </xdr:from>
    <xdr:to>
      <xdr:col>7</xdr:col>
      <xdr:colOff>266700</xdr:colOff>
      <xdr:row>284</xdr:row>
      <xdr:rowOff>9525</xdr:rowOff>
    </xdr:to>
    <xdr:sp macro="" textlink="">
      <xdr:nvSpPr>
        <xdr:cNvPr id="1036" name="Text Box 12"/>
        <xdr:cNvSpPr txBox="1">
          <a:spLocks noChangeArrowheads="1"/>
        </xdr:cNvSpPr>
      </xdr:nvSpPr>
      <xdr:spPr bwMode="auto">
        <a:xfrm>
          <a:off x="180975" y="46482000"/>
          <a:ext cx="43148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4. Ihållande upptagenhet med delar av föremål/system </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305</xdr:row>
      <xdr:rowOff>104775</xdr:rowOff>
    </xdr:from>
    <xdr:to>
      <xdr:col>7</xdr:col>
      <xdr:colOff>266700</xdr:colOff>
      <xdr:row>307</xdr:row>
      <xdr:rowOff>152400</xdr:rowOff>
    </xdr:to>
    <xdr:sp macro="" textlink="">
      <xdr:nvSpPr>
        <xdr:cNvPr id="1037" name="Text Box 13"/>
        <xdr:cNvSpPr txBox="1">
          <a:spLocks noChangeArrowheads="1"/>
        </xdr:cNvSpPr>
      </xdr:nvSpPr>
      <xdr:spPr bwMode="auto">
        <a:xfrm>
          <a:off x="180975" y="50158650"/>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5. Tendens att tänka på frågor i svart/vitt (t ex i politik eller moral), snarare än att tänka på flera perspektiv på ett flexibelt mer nyanserat sätt.</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324</xdr:row>
      <xdr:rowOff>104774</xdr:rowOff>
    </xdr:from>
    <xdr:to>
      <xdr:col>7</xdr:col>
      <xdr:colOff>266700</xdr:colOff>
      <xdr:row>327</xdr:row>
      <xdr:rowOff>38099</xdr:rowOff>
    </xdr:to>
    <xdr:sp macro="" textlink="">
      <xdr:nvSpPr>
        <xdr:cNvPr id="1038" name="Text Box 14"/>
        <xdr:cNvSpPr txBox="1">
          <a:spLocks noChangeArrowheads="1"/>
        </xdr:cNvSpPr>
      </xdr:nvSpPr>
      <xdr:spPr bwMode="auto">
        <a:xfrm>
          <a:off x="180975" y="53235224"/>
          <a:ext cx="4314825"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*1.Tendens att rikta en konversation tillbaka på sig själv eller ens egna intresse/n.</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337</xdr:row>
      <xdr:rowOff>104775</xdr:rowOff>
    </xdr:from>
    <xdr:to>
      <xdr:col>8</xdr:col>
      <xdr:colOff>0</xdr:colOff>
      <xdr:row>341</xdr:row>
      <xdr:rowOff>133350</xdr:rowOff>
    </xdr:to>
    <xdr:sp macro="" textlink="">
      <xdr:nvSpPr>
        <xdr:cNvPr id="1039" name="Text Box 15"/>
        <xdr:cNvSpPr txBox="1">
          <a:spLocks noChangeArrowheads="1"/>
        </xdr:cNvSpPr>
      </xdr:nvSpPr>
      <xdr:spPr bwMode="auto">
        <a:xfrm>
          <a:off x="180975" y="55359300"/>
          <a:ext cx="4829175" cy="676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*2. Nedsatt förmåga att initiera och upprätthålla en konversation med andra. Kan inte se poängen med ytlig social kontakt eller tidsfördriv med andra, om det inte finns en tydlig diskussionspunkt/ debatt eller aktivitet. </a:t>
          </a:r>
          <a:endParaRPr lang="sv-SE">
            <a:effectLst/>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358</xdr:row>
      <xdr:rowOff>152400</xdr:rowOff>
    </xdr:from>
    <xdr:to>
      <xdr:col>7</xdr:col>
      <xdr:colOff>266700</xdr:colOff>
      <xdr:row>360</xdr:row>
      <xdr:rowOff>9525</xdr:rowOff>
    </xdr:to>
    <xdr:sp macro="" textlink="">
      <xdr:nvSpPr>
        <xdr:cNvPr id="1040" name="Text Box 16"/>
        <xdr:cNvSpPr txBox="1">
          <a:spLocks noChangeArrowheads="1"/>
        </xdr:cNvSpPr>
      </xdr:nvSpPr>
      <xdr:spPr bwMode="auto">
        <a:xfrm>
          <a:off x="180975" y="58940700"/>
          <a:ext cx="43148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3. Pedantisk stil att tala, eller inkluderar för lite eller för mycket detaljer. </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19050</xdr:colOff>
      <xdr:row>374</xdr:row>
      <xdr:rowOff>0</xdr:rowOff>
    </xdr:from>
    <xdr:to>
      <xdr:col>7</xdr:col>
      <xdr:colOff>190500</xdr:colOff>
      <xdr:row>378</xdr:row>
      <xdr:rowOff>76200</xdr:rowOff>
    </xdr:to>
    <xdr:sp macro="" textlink="">
      <xdr:nvSpPr>
        <xdr:cNvPr id="1041" name="Text Box 17"/>
        <xdr:cNvSpPr txBox="1">
          <a:spLocks noChangeArrowheads="1"/>
        </xdr:cNvSpPr>
      </xdr:nvSpPr>
      <xdr:spPr bwMode="auto">
        <a:xfrm>
          <a:off x="200025" y="61379100"/>
          <a:ext cx="4219575" cy="723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4. Oförmåga att upptäcka när lyssnaren är intresserad eller uttråkad. Även om personen har blivit tillsagd att inte tala om deras särskilda ämne/intresse för länge, kan denna svårighet visa sig om andra ämnen uppstår under konversationen.</a:t>
          </a:r>
          <a:endParaRPr lang="sv-SE">
            <a:effectLst/>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390</xdr:row>
      <xdr:rowOff>95250</xdr:rowOff>
    </xdr:from>
    <xdr:to>
      <xdr:col>7</xdr:col>
      <xdr:colOff>266700</xdr:colOff>
      <xdr:row>392</xdr:row>
      <xdr:rowOff>133350</xdr:rowOff>
    </xdr:to>
    <xdr:sp macro="" textlink="">
      <xdr:nvSpPr>
        <xdr:cNvPr id="1042" name="Text Box 18"/>
        <xdr:cNvSpPr txBox="1">
          <a:spLocks noChangeArrowheads="1"/>
        </xdr:cNvSpPr>
      </xdr:nvSpPr>
      <xdr:spPr bwMode="auto">
        <a:xfrm>
          <a:off x="180975" y="64198500"/>
          <a:ext cx="431482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5. Frekvent tendens att säga saker utan att ta hänsyn till hur lyssnaren kan komma att påverkas känslomässigt (faux pas).</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415</xdr:row>
      <xdr:rowOff>104775</xdr:rowOff>
    </xdr:from>
    <xdr:to>
      <xdr:col>7</xdr:col>
      <xdr:colOff>266700</xdr:colOff>
      <xdr:row>417</xdr:row>
      <xdr:rowOff>152400</xdr:rowOff>
    </xdr:to>
    <xdr:sp macro="" textlink="">
      <xdr:nvSpPr>
        <xdr:cNvPr id="1043" name="Text Box 19"/>
        <xdr:cNvSpPr txBox="1">
          <a:spLocks noChangeArrowheads="1"/>
        </xdr:cNvSpPr>
      </xdr:nvSpPr>
      <xdr:spPr bwMode="auto">
        <a:xfrm>
          <a:off x="180975" y="68256150"/>
          <a:ext cx="4314825"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1. Brist på varierad, spontan fantasilek lämpligt för utvecklingsnivå </a:t>
          </a:r>
          <a:endParaRPr lang="sv-SE">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433</xdr:row>
      <xdr:rowOff>104775</xdr:rowOff>
    </xdr:from>
    <xdr:to>
      <xdr:col>8</xdr:col>
      <xdr:colOff>0</xdr:colOff>
      <xdr:row>436</xdr:row>
      <xdr:rowOff>0</xdr:rowOff>
    </xdr:to>
    <xdr:sp macro="" textlink="">
      <xdr:nvSpPr>
        <xdr:cNvPr id="1044" name="Text Box 20"/>
        <xdr:cNvSpPr txBox="1">
          <a:spLocks noChangeArrowheads="1"/>
        </xdr:cNvSpPr>
      </xdr:nvSpPr>
      <xdr:spPr bwMode="auto">
        <a:xfrm>
          <a:off x="180975" y="71170800"/>
          <a:ext cx="4829175"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mn-lt"/>
              <a:ea typeface="+mn-ea"/>
              <a:cs typeface="+mn-cs"/>
            </a:rPr>
            <a:t>* 2. Oförmåga att berätta, skriva eller generera spontan, oskriven eller icke plagierad skönlitteratur. </a:t>
          </a:r>
          <a:endParaRPr lang="sv-SE">
            <a:effectLst/>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449</xdr:row>
      <xdr:rowOff>104775</xdr:rowOff>
    </xdr:from>
    <xdr:to>
      <xdr:col>7</xdr:col>
      <xdr:colOff>619125</xdr:colOff>
      <xdr:row>453</xdr:row>
      <xdr:rowOff>0</xdr:rowOff>
    </xdr:to>
    <xdr:sp macro="" textlink="">
      <xdr:nvSpPr>
        <xdr:cNvPr id="1045" name="Text Box 21"/>
        <xdr:cNvSpPr txBox="1">
          <a:spLocks noChangeArrowheads="1"/>
        </xdr:cNvSpPr>
      </xdr:nvSpPr>
      <xdr:spPr bwMode="auto">
        <a:xfrm>
          <a:off x="180975" y="73761600"/>
          <a:ext cx="4667250" cy="542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baseline="0">
              <a:effectLst/>
              <a:latin typeface="Arial" panose="020B0604020202020204" pitchFamily="34" charset="0"/>
              <a:ea typeface="+mn-ea"/>
              <a:cs typeface="Arial" panose="020B0604020202020204" pitchFamily="34" charset="0"/>
            </a:rPr>
            <a:t>* 3. Antingen bristande intresse för skönlitteratur (skriftlig eller drama) lämpligt för utvecklingsnivå eller intresse för skönlitteratur är begränsad till faktarelaterad sådan (exempelvis science fiction, historia, tekniska aspekterna av film). </a:t>
          </a:r>
          <a:endParaRPr lang="sv-SE" b="0">
            <a:effectLst/>
            <a:latin typeface="Arial" panose="020B0604020202020204" pitchFamily="34" charset="0"/>
            <a:cs typeface="Arial" panose="020B0604020202020204" pitchFamily="34" charset="0"/>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467</xdr:row>
      <xdr:rowOff>85725</xdr:rowOff>
    </xdr:from>
    <xdr:to>
      <xdr:col>10</xdr:col>
      <xdr:colOff>0</xdr:colOff>
      <xdr:row>468</xdr:row>
      <xdr:rowOff>95250</xdr:rowOff>
    </xdr:to>
    <xdr:sp macro="" textlink="">
      <xdr:nvSpPr>
        <xdr:cNvPr id="1048" name="Text Box 24"/>
        <xdr:cNvSpPr txBox="1">
          <a:spLocks noChangeArrowheads="1"/>
        </xdr:cNvSpPr>
      </xdr:nvSpPr>
      <xdr:spPr bwMode="auto">
        <a:xfrm>
          <a:off x="180975" y="76657200"/>
          <a:ext cx="55530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sv-SE" sz="1000" b="1" i="0" baseline="0">
              <a:effectLst/>
              <a:latin typeface="Arial" panose="020B0604020202020204" pitchFamily="34" charset="0"/>
              <a:ea typeface="+mn-ea"/>
              <a:cs typeface="Arial" panose="020B0604020202020204" pitchFamily="34" charset="0"/>
            </a:rPr>
            <a:t>* E. Förseningar eller onormal funktion i var och en av A - D förekommer under  utvecklingen</a:t>
          </a:r>
          <a:endParaRPr lang="sv-SE" sz="10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474</xdr:row>
      <xdr:rowOff>57150</xdr:rowOff>
    </xdr:from>
    <xdr:to>
      <xdr:col>10</xdr:col>
      <xdr:colOff>0</xdr:colOff>
      <xdr:row>476</xdr:row>
      <xdr:rowOff>95250</xdr:rowOff>
    </xdr:to>
    <xdr:sp macro="" textlink="">
      <xdr:nvSpPr>
        <xdr:cNvPr id="1049" name="Text Box 25"/>
        <xdr:cNvSpPr txBox="1">
          <a:spLocks noChangeArrowheads="1"/>
        </xdr:cNvSpPr>
      </xdr:nvSpPr>
      <xdr:spPr bwMode="auto">
        <a:xfrm>
          <a:off x="180975" y="77762100"/>
          <a:ext cx="555307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1" i="0" baseline="0">
              <a:effectLst/>
              <a:latin typeface="Arial" panose="020B0604020202020204" pitchFamily="34" charset="0"/>
              <a:ea typeface="+mn-ea"/>
              <a:cs typeface="Arial" panose="020B0604020202020204" pitchFamily="34" charset="0"/>
            </a:rPr>
            <a:t>F. Störningen orsakar kliniskt signifikant nedsättning i sociala kontakter, arbete eller andra viktiga funktionsområden</a:t>
          </a:r>
          <a:endParaRPr lang="sv-SE" b="1">
            <a:effectLst/>
            <a:latin typeface="Arial" panose="020B0604020202020204" pitchFamily="34" charset="0"/>
            <a:cs typeface="Arial" panose="020B0604020202020204" pitchFamily="34" charset="0"/>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481</xdr:row>
      <xdr:rowOff>57150</xdr:rowOff>
    </xdr:from>
    <xdr:to>
      <xdr:col>10</xdr:col>
      <xdr:colOff>0</xdr:colOff>
      <xdr:row>483</xdr:row>
      <xdr:rowOff>95250</xdr:rowOff>
    </xdr:to>
    <xdr:sp macro="" textlink="">
      <xdr:nvSpPr>
        <xdr:cNvPr id="1050" name="Text Box 26"/>
        <xdr:cNvSpPr txBox="1">
          <a:spLocks noChangeArrowheads="1"/>
        </xdr:cNvSpPr>
      </xdr:nvSpPr>
      <xdr:spPr bwMode="auto">
        <a:xfrm>
          <a:off x="180975" y="79390875"/>
          <a:ext cx="555307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1" i="0" baseline="0">
              <a:effectLst/>
              <a:latin typeface="Arial" panose="020B0604020202020204" pitchFamily="34" charset="0"/>
              <a:ea typeface="+mn-ea"/>
              <a:cs typeface="Arial" panose="020B0604020202020204" pitchFamily="34" charset="0"/>
            </a:rPr>
            <a:t>G. Det finns ingen kliniskt signifikant allmän försening i språk (t ex enstaka ord används vid 2 års ålder, kommunikativa fraser som används vid 3 års ålder).</a:t>
          </a:r>
          <a:endParaRPr lang="sv-SE" b="1">
            <a:effectLst/>
            <a:latin typeface="Arial" panose="020B0604020202020204" pitchFamily="34" charset="0"/>
            <a:cs typeface="Arial" panose="020B0604020202020204" pitchFamily="34" charset="0"/>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489</xdr:row>
      <xdr:rowOff>28575</xdr:rowOff>
    </xdr:from>
    <xdr:to>
      <xdr:col>10</xdr:col>
      <xdr:colOff>0</xdr:colOff>
      <xdr:row>492</xdr:row>
      <xdr:rowOff>85725</xdr:rowOff>
    </xdr:to>
    <xdr:sp macro="" textlink="">
      <xdr:nvSpPr>
        <xdr:cNvPr id="1051" name="Text Box 27"/>
        <xdr:cNvSpPr txBox="1">
          <a:spLocks noChangeArrowheads="1"/>
        </xdr:cNvSpPr>
      </xdr:nvSpPr>
      <xdr:spPr bwMode="auto">
        <a:xfrm>
          <a:off x="180975" y="80657700"/>
          <a:ext cx="5553075" cy="542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fontAlgn="auto" hangingPunct="1"/>
          <a:r>
            <a:rPr lang="sv-SE" sz="1100" b="1" i="0" baseline="0">
              <a:effectLst/>
              <a:latin typeface="+mn-lt"/>
              <a:ea typeface="+mn-ea"/>
              <a:cs typeface="+mn-cs"/>
            </a:rPr>
            <a:t>H. Det finns ingen kliniskt signifikant fördröjning i kognitiv utveckling eller i utvecklingen av åldersadekvata självhjälps färdigheter, adaptivt beteende (andra än i social interaktion eller färdigheter som är kopplade till social medvetenhet, t ex personlig hygien). </a:t>
          </a:r>
          <a:endParaRPr lang="sv-SE" sz="1000" b="1">
            <a:effectLst/>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0</xdr:colOff>
      <xdr:row>498</xdr:row>
      <xdr:rowOff>57150</xdr:rowOff>
    </xdr:from>
    <xdr:to>
      <xdr:col>10</xdr:col>
      <xdr:colOff>0</xdr:colOff>
      <xdr:row>500</xdr:row>
      <xdr:rowOff>85725</xdr:rowOff>
    </xdr:to>
    <xdr:sp macro="" textlink="">
      <xdr:nvSpPr>
        <xdr:cNvPr id="1052" name="Text Box 28"/>
        <xdr:cNvSpPr txBox="1">
          <a:spLocks noChangeArrowheads="1"/>
        </xdr:cNvSpPr>
      </xdr:nvSpPr>
      <xdr:spPr bwMode="auto">
        <a:xfrm>
          <a:off x="180975" y="82143600"/>
          <a:ext cx="5553075"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1" i="0" baseline="0">
              <a:effectLst/>
              <a:latin typeface="Arial" panose="020B0604020202020204" pitchFamily="34" charset="0"/>
              <a:ea typeface="+mn-ea"/>
              <a:cs typeface="Arial" panose="020B0604020202020204" pitchFamily="34" charset="0"/>
            </a:rPr>
            <a:t>I. Kriterier uppfylls ej för genomgripande störning i utvecklingen UNS eller schizofreni. </a:t>
          </a:r>
          <a:endParaRPr lang="sv-SE" b="1">
            <a:effectLst/>
            <a:latin typeface="Arial" panose="020B0604020202020204" pitchFamily="34" charset="0"/>
            <a:cs typeface="Arial" panose="020B0604020202020204" pitchFamily="34" charset="0"/>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76200</xdr:colOff>
      <xdr:row>52</xdr:row>
      <xdr:rowOff>85725</xdr:rowOff>
    </xdr:from>
    <xdr:to>
      <xdr:col>9</xdr:col>
      <xdr:colOff>304800</xdr:colOff>
      <xdr:row>57</xdr:row>
      <xdr:rowOff>66675</xdr:rowOff>
    </xdr:to>
    <xdr:sp macro="" textlink="">
      <xdr:nvSpPr>
        <xdr:cNvPr id="1053" name="Text Box 29"/>
        <xdr:cNvSpPr txBox="1">
          <a:spLocks noChangeArrowheads="1"/>
        </xdr:cNvSpPr>
      </xdr:nvSpPr>
      <xdr:spPr bwMode="auto">
        <a:xfrm>
          <a:off x="257175" y="8543925"/>
          <a:ext cx="5400675"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sv-SE" sz="700" b="0" i="0" u="none" strike="noStrike" baseline="0">
              <a:solidFill>
                <a:srgbClr val="000000"/>
              </a:solidFill>
              <a:latin typeface="Arial"/>
              <a:cs typeface="Arial"/>
            </a:rPr>
            <a:t>Reference: Baron-Cohen, S., Wheelwright, S., et al (2001)  The Autism-Spectrum Quotient: a new instrument for screening AS and HFA in adults of normal intelligence. </a:t>
          </a:r>
          <a:r>
            <a:rPr lang="sv-SE" sz="700" b="0" i="1" u="none" strike="noStrike" baseline="0">
              <a:solidFill>
                <a:srgbClr val="000000"/>
              </a:solidFill>
              <a:latin typeface="Arial"/>
              <a:cs typeface="Arial"/>
            </a:rPr>
            <a:t>Journal of Autism and Developmental Disorders, 31, 5-17</a:t>
          </a: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76200</xdr:colOff>
      <xdr:row>60</xdr:row>
      <xdr:rowOff>66675</xdr:rowOff>
    </xdr:from>
    <xdr:to>
      <xdr:col>9</xdr:col>
      <xdr:colOff>0</xdr:colOff>
      <xdr:row>62</xdr:row>
      <xdr:rowOff>152400</xdr:rowOff>
    </xdr:to>
    <xdr:sp macro="" textlink="">
      <xdr:nvSpPr>
        <xdr:cNvPr id="1054" name="Text Box 30"/>
        <xdr:cNvSpPr txBox="1">
          <a:spLocks noChangeArrowheads="1"/>
        </xdr:cNvSpPr>
      </xdr:nvSpPr>
      <xdr:spPr bwMode="auto">
        <a:xfrm>
          <a:off x="257175" y="9496425"/>
          <a:ext cx="5095875" cy="409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sv-SE" sz="700" b="0" i="0" u="none" strike="noStrike" baseline="0">
              <a:solidFill>
                <a:srgbClr val="000000"/>
              </a:solidFill>
              <a:latin typeface="Arial"/>
              <a:cs typeface="Arial"/>
            </a:rPr>
            <a:t>Reference: Baron-Cohen, S, &amp; Wheelwright, S, (2004) The Empathy Quotient (EQ). An investigation of adults with Asperger Syndrome or High Functioning Autism, and normal sex differences.  </a:t>
          </a:r>
          <a:r>
            <a:rPr lang="sv-SE" sz="700" b="0" i="1" u="none" strike="noStrike" baseline="0">
              <a:solidFill>
                <a:srgbClr val="000000"/>
              </a:solidFill>
              <a:latin typeface="Arial"/>
              <a:cs typeface="Arial"/>
            </a:rPr>
            <a:t>Journal of Autism and Developmental Disorders, 34, 163-175</a:t>
          </a:r>
        </a:p>
      </xdr:txBody>
    </xdr:sp>
    <xdr:clientData/>
  </xdr:twoCellAnchor>
  <xdr:twoCellAnchor editAs="oneCell">
    <xdr:from>
      <xdr:col>1</xdr:col>
      <xdr:colOff>0</xdr:colOff>
      <xdr:row>1</xdr:row>
      <xdr:rowOff>0</xdr:rowOff>
    </xdr:from>
    <xdr:to>
      <xdr:col>9</xdr:col>
      <xdr:colOff>314325</xdr:colOff>
      <xdr:row>27</xdr:row>
      <xdr:rowOff>123825</xdr:rowOff>
    </xdr:to>
    <xdr:sp macro="" textlink="">
      <xdr:nvSpPr>
        <xdr:cNvPr id="1057" name="Text Box 33"/>
        <xdr:cNvSpPr txBox="1">
          <a:spLocks noChangeArrowheads="1"/>
        </xdr:cNvSpPr>
      </xdr:nvSpPr>
      <xdr:spPr bwMode="auto">
        <a:xfrm>
          <a:off x="180975" y="161925"/>
          <a:ext cx="5486400" cy="4333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sng" strike="noStrike" kern="0" cap="none" spc="0" normalizeH="0" baseline="0" noProof="0">
              <a:ln>
                <a:noFill/>
              </a:ln>
              <a:solidFill>
                <a:srgbClr val="000000"/>
              </a:solidFill>
              <a:effectLst/>
              <a:uLnTx/>
              <a:uFillTx/>
              <a:latin typeface="Arial"/>
              <a:ea typeface="+mn-ea"/>
              <a:cs typeface="Arial"/>
            </a:rPr>
            <a:t>ANVISNINGAR FÖR ATT ADMINISTRERA AAA</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Fyll i namn, kön, födelsedatum och det datum som testet administrerades i rutan för Patientuppgifter genom att skriva över (namn och datum) eller ta bort vad som är lämpligt (för kön) utav den text som redan finns i cellerna. Åldern på patienten kommer att beräknas automatiskt och ges i år (t.ex. 20,5 motsvarar 20 år och 6 månader). Det spelar ingen roll om namnet på patienten inte ryms i en cell.</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endParaRPr kumimoji="0" lang="sv-S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Välj AQ, EQ &amp; RQ ark från flikarna längst ner i fönstret och skriv in data från frågeformulären.</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endParaRPr kumimoji="0" lang="sv-S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OBS. En systematisk undersökning av effekt av uteblivna svar har inte utförts. Det är därför en fråga för varje enskild administratör att avgöra hur många uteblivna svar som tillåts. Det är emellertid inte sannolikt att antal uteblivna svar blir fler än 5 på någon av instrumenten. För att poängsätta uteblivna svar används en konservativ approach. Patienten antas då ha gett ett icke-AS svar, vilket innebär 0 poäng på AQ och en 1 poäng på EQ.</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endParaRPr kumimoji="0" lang="sv-S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När poängen har skrivits in i AQ &amp; EQ arken, kommer besvarade items att visas i vardera rutor längst upp på AAA arket.</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endParaRPr kumimoji="0" lang="sv-S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Om du har aktiverat makron kan du klicka på knappen nedan ( "Bekräfta data") för att låsa posterna på frågeformulärarken medan rutorna på AAA tillåts att redigeras normalt.</a:t>
          </a: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endParaRPr kumimoji="0" lang="sv-S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0" cap="none" spc="0" baseline="0">
              <a:solidFill>
                <a:srgbClr val="000000"/>
              </a:solidFill>
              <a:uFillTx/>
            </a:defRPr>
          </a:pPr>
          <a:r>
            <a:rPr kumimoji="0" lang="sv-SE" sz="1000" b="0" i="0" u="none" strike="noStrike" kern="0" cap="none" spc="0" normalizeH="0" baseline="0" noProof="0">
              <a:ln>
                <a:noFill/>
              </a:ln>
              <a:solidFill>
                <a:srgbClr val="000000"/>
              </a:solidFill>
              <a:effectLst/>
              <a:uLnTx/>
              <a:uFillTx/>
              <a:latin typeface="Arial"/>
              <a:ea typeface="+mn-ea"/>
              <a:cs typeface="Arial"/>
            </a:rPr>
            <a:t>Spara den kliniska rapporten som en ny fil. Det finns utrymme att skriva in symptom- observationer som görs under den kliniska intervjun och dessa  kan därefter tillsättas till den elektroniska rapporten.</a:t>
          </a:r>
        </a:p>
        <a:p>
          <a:pPr algn="l" rtl="0">
            <a:defRPr sz="1000"/>
          </a:pPr>
          <a:endParaRPr lang="sv-SE" sz="1000" b="0" i="0" u="none" strike="noStrike" baseline="0">
            <a:solidFill>
              <a:srgbClr val="000000"/>
            </a:solidFill>
            <a:latin typeface="Arial"/>
            <a:cs typeface="Arial"/>
          </a:endParaRPr>
        </a:p>
      </xdr:txBody>
    </xdr:sp>
    <xdr:clientData/>
  </xdr:twoCellAnchor>
  <xdr:twoCellAnchor>
    <xdr:from>
      <xdr:col>1</xdr:col>
      <xdr:colOff>171450</xdr:colOff>
      <xdr:row>93</xdr:row>
      <xdr:rowOff>19050</xdr:rowOff>
    </xdr:from>
    <xdr:to>
      <xdr:col>9</xdr:col>
      <xdr:colOff>228600</xdr:colOff>
      <xdr:row>118</xdr:row>
      <xdr:rowOff>57150</xdr:rowOff>
    </xdr:to>
    <xdr:sp macro="" textlink="">
      <xdr:nvSpPr>
        <xdr:cNvPr id="1058" name="Text Box 34"/>
        <xdr:cNvSpPr txBox="1">
          <a:spLocks noChangeArrowheads="1"/>
        </xdr:cNvSpPr>
      </xdr:nvSpPr>
      <xdr:spPr bwMode="auto">
        <a:xfrm>
          <a:off x="352425" y="15144750"/>
          <a:ext cx="5229225" cy="468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409575</xdr:colOff>
          <xdr:row>29</xdr:row>
          <xdr:rowOff>28575</xdr:rowOff>
        </xdr:from>
        <xdr:to>
          <xdr:col>7</xdr:col>
          <xdr:colOff>19050</xdr:colOff>
          <xdr:row>32</xdr:row>
          <xdr:rowOff>152400</xdr:rowOff>
        </xdr:to>
        <xdr:sp macro="" textlink="">
          <xdr:nvSpPr>
            <xdr:cNvPr id="1059" name="Button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sv-SE" sz="1000" b="1" i="0" u="none" strike="noStrike" baseline="0">
                  <a:solidFill>
                    <a:srgbClr val="000000"/>
                  </a:solidFill>
                  <a:latin typeface="Arial"/>
                  <a:cs typeface="Arial"/>
                </a:rPr>
                <a:t>Confirm Data</a:t>
              </a:r>
            </a:p>
            <a:p>
              <a:pPr algn="ctr" rtl="0">
                <a:defRPr sz="1000"/>
              </a:pPr>
              <a:r>
                <a:rPr lang="sv-SE" sz="1000" b="1" i="0" u="none" strike="noStrike" baseline="0">
                  <a:solidFill>
                    <a:srgbClr val="000000"/>
                  </a:solidFill>
                  <a:latin typeface="Arial"/>
                  <a:cs typeface="Arial"/>
                </a:rPr>
                <a:t>NB - This cannot be undone, ensure all questionnaire are completed</a:t>
              </a:r>
            </a:p>
          </xdr:txBody>
        </xdr:sp>
        <xdr:clientData fPrintsWithSheet="0"/>
      </xdr:twoCellAnchor>
    </mc:Choice>
    <mc:Fallback/>
  </mc:AlternateContent>
  <xdr:twoCellAnchor>
    <xdr:from>
      <xdr:col>1</xdr:col>
      <xdr:colOff>114300</xdr:colOff>
      <xdr:row>66</xdr:row>
      <xdr:rowOff>152400</xdr:rowOff>
    </xdr:from>
    <xdr:to>
      <xdr:col>9</xdr:col>
      <xdr:colOff>180975</xdr:colOff>
      <xdr:row>68</xdr:row>
      <xdr:rowOff>123825</xdr:rowOff>
    </xdr:to>
    <xdr:sp macro="" textlink="">
      <xdr:nvSpPr>
        <xdr:cNvPr id="1061" name="Text Box 37"/>
        <xdr:cNvSpPr txBox="1">
          <a:spLocks noChangeArrowheads="1"/>
        </xdr:cNvSpPr>
      </xdr:nvSpPr>
      <xdr:spPr bwMode="auto">
        <a:xfrm>
          <a:off x="295275" y="10391775"/>
          <a:ext cx="5238750" cy="295275"/>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sv-SE" sz="700" b="0" i="0" u="none" strike="noStrike" baseline="0">
              <a:solidFill>
                <a:srgbClr val="000000"/>
              </a:solidFill>
              <a:latin typeface="Arial"/>
              <a:cs typeface="Arial"/>
            </a:rPr>
            <a:t>Reference: Scott, F., Baron-Cohen, S., Bolton, P., Brayne, C. (2002) The CAST (Childhood Asperger Syndrome Test): Preliminary development of a UK screen for mainstream primary-school age children. </a:t>
          </a:r>
          <a:r>
            <a:rPr lang="sv-SE" sz="700" b="0" i="1" u="none" strike="noStrike" baseline="0">
              <a:solidFill>
                <a:srgbClr val="000000"/>
              </a:solidFill>
              <a:latin typeface="Arial"/>
              <a:cs typeface="Arial"/>
            </a:rPr>
            <a:t>Autism 6(1), 9-31</a:t>
          </a:r>
          <a:endParaRPr lang="sv-SE" sz="800" b="0" i="0" u="none" strike="noStrike" baseline="0">
            <a:solidFill>
              <a:srgbClr val="000000"/>
            </a:solidFill>
            <a:latin typeface="Arial"/>
            <a:cs typeface="Arial"/>
          </a:endParaRPr>
        </a:p>
        <a:p>
          <a:pPr algn="l" rtl="0">
            <a:defRPr sz="1000"/>
          </a:pPr>
          <a:endParaRPr lang="sv-SE"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36:W518"/>
  <sheetViews>
    <sheetView tabSelected="1" topLeftCell="A8" zoomScaleNormal="100" workbookViewId="0">
      <selection activeCell="Y381" sqref="Y381"/>
    </sheetView>
  </sheetViews>
  <sheetFormatPr defaultColWidth="8.85546875" defaultRowHeight="12.75"/>
  <cols>
    <col min="1" max="1" width="2.7109375" style="14" customWidth="1"/>
    <col min="2" max="2" width="15.42578125" style="14" customWidth="1"/>
    <col min="3" max="3" width="13.42578125" style="14" bestFit="1" customWidth="1"/>
    <col min="4" max="4" width="22.140625" style="14" bestFit="1" customWidth="1"/>
    <col min="5" max="5" width="3" style="14" customWidth="1"/>
    <col min="6" max="6" width="3.7109375" style="14" customWidth="1"/>
    <col min="7" max="7" width="3" style="14" customWidth="1"/>
    <col min="8" max="8" width="11.7109375" style="14" customWidth="1"/>
    <col min="9" max="9" width="5.140625" style="14" customWidth="1"/>
    <col min="10" max="10" width="5.7109375" style="14" customWidth="1"/>
    <col min="11" max="64" width="3" style="14" customWidth="1"/>
    <col min="65" max="16384" width="8.85546875" style="14"/>
  </cols>
  <sheetData>
    <row r="36" spans="2:10">
      <c r="B36" s="13"/>
    </row>
    <row r="40" spans="2:10" ht="18" customHeight="1">
      <c r="B40" s="15" t="s">
        <v>54</v>
      </c>
      <c r="C40" s="16"/>
      <c r="D40" s="16"/>
      <c r="E40" s="16"/>
      <c r="F40" s="16"/>
      <c r="G40" s="16"/>
      <c r="H40" s="16"/>
      <c r="I40" s="16"/>
      <c r="J40" s="17"/>
    </row>
    <row r="41" spans="2:10" ht="6" customHeight="1">
      <c r="B41" s="18"/>
      <c r="C41" s="19"/>
      <c r="D41" s="19"/>
      <c r="E41" s="19"/>
      <c r="F41" s="19"/>
      <c r="G41" s="19"/>
      <c r="H41" s="19"/>
      <c r="I41" s="19"/>
      <c r="J41" s="20"/>
    </row>
    <row r="42" spans="2:10">
      <c r="B42" s="81" t="s">
        <v>55</v>
      </c>
      <c r="C42" s="88" t="s">
        <v>19</v>
      </c>
      <c r="D42" s="19"/>
      <c r="E42" s="19"/>
      <c r="F42" s="19"/>
      <c r="G42" s="19"/>
      <c r="H42" s="19"/>
      <c r="I42" s="19"/>
      <c r="J42" s="20"/>
    </row>
    <row r="43" spans="2:10">
      <c r="B43" s="81" t="s">
        <v>56</v>
      </c>
      <c r="C43" s="89" t="s">
        <v>60</v>
      </c>
      <c r="D43" s="19"/>
      <c r="E43" s="19"/>
      <c r="F43" s="19"/>
      <c r="G43" s="19"/>
      <c r="H43" s="19"/>
      <c r="I43" s="19"/>
      <c r="J43" s="20"/>
    </row>
    <row r="44" spans="2:10">
      <c r="B44" s="81" t="s">
        <v>57</v>
      </c>
      <c r="C44" s="83" t="s">
        <v>61</v>
      </c>
      <c r="D44" s="19"/>
      <c r="E44" s="19"/>
      <c r="F44" s="19"/>
      <c r="G44" s="19"/>
      <c r="H44" s="19"/>
      <c r="I44" s="19"/>
      <c r="J44" s="20"/>
    </row>
    <row r="45" spans="2:10">
      <c r="B45" s="81" t="s">
        <v>58</v>
      </c>
      <c r="C45" s="83" t="s">
        <v>61</v>
      </c>
      <c r="D45" s="19"/>
      <c r="E45" s="19"/>
      <c r="F45" s="19"/>
      <c r="G45" s="19"/>
      <c r="H45" s="19"/>
      <c r="I45" s="19"/>
      <c r="J45" s="20"/>
    </row>
    <row r="46" spans="2:10" ht="18.75" customHeight="1">
      <c r="B46" s="82" t="s">
        <v>59</v>
      </c>
      <c r="C46" s="22" t="e">
        <f>(C45-C44)/365.25</f>
        <v>#VALUE!</v>
      </c>
      <c r="D46" s="23"/>
      <c r="E46" s="23"/>
      <c r="F46" s="23"/>
      <c r="G46" s="23"/>
      <c r="H46" s="23"/>
      <c r="I46" s="23"/>
      <c r="J46" s="24"/>
    </row>
    <row r="47" spans="2:10" ht="12.75" customHeight="1">
      <c r="B47" s="25"/>
      <c r="C47" s="26"/>
      <c r="D47" s="19"/>
      <c r="E47" s="19"/>
      <c r="F47" s="19"/>
      <c r="G47" s="19"/>
      <c r="H47" s="19"/>
      <c r="I47" s="19"/>
      <c r="J47" s="19"/>
    </row>
    <row r="49" spans="2:10" ht="18" customHeight="1">
      <c r="B49" s="15" t="s">
        <v>62</v>
      </c>
      <c r="C49" s="16"/>
      <c r="D49" s="16"/>
      <c r="E49" s="16"/>
      <c r="F49" s="16"/>
      <c r="G49" s="16"/>
      <c r="H49" s="16"/>
      <c r="I49" s="16"/>
      <c r="J49" s="17"/>
    </row>
    <row r="50" spans="2:10" ht="6" customHeight="1">
      <c r="B50" s="18"/>
      <c r="C50" s="19"/>
      <c r="D50" s="19"/>
      <c r="E50" s="19"/>
      <c r="F50" s="19"/>
      <c r="G50" s="19"/>
      <c r="H50" s="19"/>
      <c r="I50" s="19"/>
      <c r="J50" s="20"/>
    </row>
    <row r="51" spans="2:10">
      <c r="B51" s="81" t="s">
        <v>63</v>
      </c>
      <c r="E51" s="19"/>
      <c r="F51" s="73" t="str">
        <f>AQ_TOTAL</f>
        <v/>
      </c>
      <c r="G51" s="19"/>
      <c r="H51" s="78" t="s">
        <v>49</v>
      </c>
      <c r="I51" s="79">
        <f>AQ_INV</f>
        <v>50</v>
      </c>
      <c r="J51" s="20"/>
    </row>
    <row r="52" spans="2:10">
      <c r="B52" s="84" t="s">
        <v>64</v>
      </c>
      <c r="E52" s="19"/>
      <c r="F52" s="19"/>
      <c r="G52" s="19"/>
      <c r="H52" s="19"/>
      <c r="I52" s="19"/>
      <c r="J52" s="20"/>
    </row>
    <row r="53" spans="2:10">
      <c r="B53" s="28"/>
      <c r="C53" s="19"/>
      <c r="D53" s="19"/>
      <c r="E53" s="19"/>
      <c r="F53" s="19"/>
      <c r="G53" s="19"/>
      <c r="H53" s="19"/>
      <c r="I53" s="19"/>
      <c r="J53" s="20"/>
    </row>
    <row r="54" spans="2:10">
      <c r="B54" s="29"/>
      <c r="C54" s="19"/>
      <c r="D54" s="19"/>
      <c r="E54" s="19"/>
      <c r="F54" s="19"/>
      <c r="G54" s="19"/>
      <c r="H54" s="19"/>
      <c r="I54" s="19"/>
      <c r="J54" s="20"/>
    </row>
    <row r="55" spans="2:10">
      <c r="B55" s="29"/>
      <c r="C55" s="19"/>
      <c r="D55" s="19"/>
      <c r="E55" s="19"/>
      <c r="F55" s="19"/>
      <c r="G55" s="19"/>
      <c r="H55" s="19"/>
      <c r="I55" s="19"/>
      <c r="J55" s="20"/>
    </row>
    <row r="56" spans="2:10" hidden="1">
      <c r="B56" s="29"/>
      <c r="C56" s="19"/>
      <c r="D56" s="19" t="s">
        <v>42</v>
      </c>
      <c r="E56" s="19"/>
      <c r="F56" s="19">
        <f>AQ_INV</f>
        <v>50</v>
      </c>
      <c r="G56" s="19"/>
      <c r="H56" s="19"/>
      <c r="I56" s="19"/>
      <c r="J56" s="20"/>
    </row>
    <row r="57" spans="2:10" hidden="1">
      <c r="B57" s="29"/>
      <c r="C57" s="19"/>
      <c r="D57" s="19"/>
      <c r="E57" s="19"/>
      <c r="F57" s="19"/>
      <c r="G57" s="19"/>
      <c r="H57" s="19"/>
      <c r="I57" s="19"/>
      <c r="J57" s="20"/>
    </row>
    <row r="58" spans="2:10">
      <c r="B58" s="29"/>
      <c r="C58" s="19"/>
      <c r="D58" s="19"/>
      <c r="E58" s="19"/>
      <c r="F58" s="19"/>
      <c r="G58" s="19"/>
      <c r="H58" s="19"/>
      <c r="I58" s="19"/>
      <c r="J58" s="20"/>
    </row>
    <row r="59" spans="2:10">
      <c r="B59" s="21" t="s">
        <v>65</v>
      </c>
      <c r="C59" s="19"/>
      <c r="D59" s="19"/>
      <c r="E59" s="19"/>
      <c r="F59" s="73" t="str">
        <f>EQ_TOTAL</f>
        <v/>
      </c>
      <c r="G59" s="19"/>
      <c r="H59" s="78" t="s">
        <v>49</v>
      </c>
      <c r="I59" s="79">
        <f>EQ_INV</f>
        <v>40</v>
      </c>
      <c r="J59" s="20"/>
    </row>
    <row r="60" spans="2:10">
      <c r="B60" s="84" t="s">
        <v>66</v>
      </c>
      <c r="E60" s="19"/>
      <c r="F60" s="19"/>
      <c r="G60" s="19"/>
      <c r="H60" s="19"/>
      <c r="I60" s="19"/>
      <c r="J60" s="20"/>
    </row>
    <row r="61" spans="2:10">
      <c r="B61" s="29"/>
      <c r="C61" s="19"/>
      <c r="D61" s="19"/>
      <c r="E61" s="19"/>
      <c r="F61" s="19"/>
      <c r="G61" s="19"/>
      <c r="H61" s="19"/>
      <c r="I61" s="19"/>
      <c r="J61" s="20"/>
    </row>
    <row r="62" spans="2:10">
      <c r="B62" s="29"/>
      <c r="C62" s="19"/>
      <c r="D62" s="19"/>
      <c r="E62" s="19"/>
      <c r="F62" s="19"/>
      <c r="G62" s="19"/>
      <c r="H62" s="19"/>
      <c r="I62" s="19"/>
      <c r="J62" s="20"/>
    </row>
    <row r="63" spans="2:10">
      <c r="B63" s="29"/>
      <c r="C63" s="19"/>
      <c r="D63" s="19"/>
      <c r="E63" s="19"/>
      <c r="F63" s="19"/>
      <c r="G63" s="19"/>
      <c r="H63" s="19"/>
      <c r="I63" s="19"/>
      <c r="J63" s="20"/>
    </row>
    <row r="64" spans="2:10" hidden="1">
      <c r="B64" s="29"/>
      <c r="C64" s="19"/>
      <c r="D64" s="19" t="s">
        <v>42</v>
      </c>
      <c r="E64" s="19"/>
      <c r="F64" s="19">
        <f>EQ_INV</f>
        <v>40</v>
      </c>
      <c r="G64" s="19"/>
      <c r="H64" s="19"/>
      <c r="I64" s="19"/>
      <c r="J64" s="20"/>
    </row>
    <row r="65" spans="2:10">
      <c r="B65" s="29"/>
      <c r="C65" s="19"/>
      <c r="D65" s="19"/>
      <c r="E65" s="19"/>
      <c r="F65" s="19"/>
      <c r="G65" s="19"/>
      <c r="H65" s="19"/>
      <c r="I65" s="19"/>
      <c r="J65" s="20"/>
    </row>
    <row r="66" spans="2:10">
      <c r="B66" s="81" t="s">
        <v>67</v>
      </c>
      <c r="E66" s="19"/>
      <c r="F66" s="74" t="str">
        <f>RQ_Total</f>
        <v/>
      </c>
      <c r="G66" s="19"/>
      <c r="H66" s="78" t="s">
        <v>49</v>
      </c>
      <c r="I66" s="79">
        <f>RQ_INV</f>
        <v>31</v>
      </c>
      <c r="J66" s="20"/>
    </row>
    <row r="67" spans="2:10">
      <c r="B67" s="84" t="s">
        <v>68</v>
      </c>
      <c r="F67" s="19"/>
      <c r="G67" s="19"/>
      <c r="H67" s="19"/>
      <c r="I67" s="19"/>
      <c r="J67" s="20"/>
    </row>
    <row r="68" spans="2:10">
      <c r="B68" s="29"/>
      <c r="C68" s="19"/>
      <c r="D68" s="19"/>
      <c r="E68" s="19"/>
      <c r="F68" s="19"/>
      <c r="G68" s="19"/>
      <c r="H68" s="19"/>
      <c r="I68" s="19"/>
      <c r="J68" s="20"/>
    </row>
    <row r="69" spans="2:10">
      <c r="B69" s="30"/>
      <c r="C69" s="23"/>
      <c r="D69" s="23"/>
      <c r="E69" s="23"/>
      <c r="F69" s="23"/>
      <c r="G69" s="23"/>
      <c r="H69" s="23"/>
      <c r="I69" s="23"/>
      <c r="J69" s="24"/>
    </row>
    <row r="70" spans="2:10">
      <c r="B70" s="19"/>
      <c r="C70" s="19"/>
      <c r="D70" s="19"/>
      <c r="E70" s="19"/>
      <c r="F70" s="19"/>
      <c r="G70" s="19"/>
      <c r="H70" s="19"/>
      <c r="I70" s="19"/>
      <c r="J70" s="19"/>
    </row>
    <row r="72" spans="2:10" ht="18" customHeight="1">
      <c r="B72" s="15" t="s">
        <v>6</v>
      </c>
      <c r="C72" s="16"/>
      <c r="D72" s="16"/>
      <c r="E72" s="16"/>
      <c r="F72" s="16"/>
      <c r="G72" s="16"/>
      <c r="H72" s="16"/>
      <c r="I72" s="16"/>
      <c r="J72" s="17"/>
    </row>
    <row r="73" spans="2:10" ht="6" customHeight="1">
      <c r="B73" s="18"/>
      <c r="C73" s="19"/>
      <c r="D73" s="19"/>
      <c r="E73" s="19"/>
      <c r="F73" s="19"/>
      <c r="G73" s="19"/>
      <c r="H73" s="19"/>
      <c r="I73" s="19"/>
      <c r="J73" s="20"/>
    </row>
    <row r="74" spans="2:10">
      <c r="B74" s="29"/>
      <c r="C74" s="19"/>
      <c r="D74" s="19"/>
      <c r="E74" s="19"/>
      <c r="F74" s="19"/>
      <c r="G74" s="19"/>
      <c r="H74" s="19"/>
      <c r="I74" s="19"/>
      <c r="J74" s="20"/>
    </row>
    <row r="75" spans="2:10">
      <c r="B75" s="29"/>
      <c r="C75" s="19"/>
      <c r="D75" s="19"/>
      <c r="E75" s="19"/>
      <c r="F75" s="19"/>
      <c r="G75" s="19"/>
      <c r="H75" s="19"/>
      <c r="I75" s="19"/>
      <c r="J75" s="20"/>
    </row>
    <row r="76" spans="2:10">
      <c r="B76" s="29"/>
      <c r="C76" s="19"/>
      <c r="D76" s="19"/>
      <c r="E76" s="19"/>
      <c r="F76" s="19"/>
      <c r="G76" s="19"/>
      <c r="H76" s="19"/>
      <c r="I76" s="19"/>
      <c r="J76" s="20"/>
    </row>
    <row r="77" spans="2:10">
      <c r="B77" s="29"/>
      <c r="C77" s="19"/>
      <c r="D77" s="19"/>
      <c r="E77" s="19"/>
      <c r="F77" s="19"/>
      <c r="G77" s="19"/>
      <c r="H77" s="19"/>
      <c r="I77" s="19"/>
      <c r="J77" s="20"/>
    </row>
    <row r="78" spans="2:10" s="34" customFormat="1" ht="15.75" customHeight="1">
      <c r="B78" s="31" t="s">
        <v>7</v>
      </c>
      <c r="C78" s="32" t="s">
        <v>0</v>
      </c>
      <c r="D78" s="101" t="s">
        <v>15</v>
      </c>
      <c r="E78" s="102"/>
      <c r="F78" s="102"/>
      <c r="G78" s="101" t="s">
        <v>18</v>
      </c>
      <c r="H78" s="101"/>
      <c r="I78" s="101"/>
      <c r="J78" s="103"/>
    </row>
    <row r="79" spans="2:10" s="38" customFormat="1" ht="15.75" customHeight="1">
      <c r="B79" s="35" t="s">
        <v>8</v>
      </c>
      <c r="C79" s="91" t="s">
        <v>1</v>
      </c>
      <c r="D79" s="36"/>
      <c r="E79" s="33">
        <v>3</v>
      </c>
      <c r="F79" s="36"/>
      <c r="G79" s="36"/>
      <c r="H79" s="75">
        <f>SUM(I125,I140,I160,I178,I205)</f>
        <v>0</v>
      </c>
      <c r="I79" s="36"/>
      <c r="J79" s="37"/>
    </row>
    <row r="80" spans="2:10" s="38" customFormat="1" ht="15.75" customHeight="1">
      <c r="B80" s="35" t="s">
        <v>9</v>
      </c>
      <c r="C80" s="36" t="s">
        <v>2</v>
      </c>
      <c r="D80" s="36"/>
      <c r="E80" s="33">
        <v>3</v>
      </c>
      <c r="F80" s="36"/>
      <c r="G80" s="36"/>
      <c r="H80" s="75">
        <f>SUM(I235,I253,I270,I284,I307)</f>
        <v>0</v>
      </c>
      <c r="I80" s="36"/>
      <c r="J80" s="37"/>
    </row>
    <row r="81" spans="2:11" s="38" customFormat="1" ht="15.75" customHeight="1">
      <c r="B81" s="35" t="s">
        <v>11</v>
      </c>
      <c r="C81" s="36" t="s">
        <v>3</v>
      </c>
      <c r="D81" s="36"/>
      <c r="E81" s="33">
        <v>3</v>
      </c>
      <c r="F81" s="36"/>
      <c r="G81" s="36"/>
      <c r="H81" s="75">
        <f>SUM(I326,I339,I360,I375,I392)</f>
        <v>0</v>
      </c>
      <c r="I81" s="36"/>
      <c r="J81" s="37"/>
    </row>
    <row r="82" spans="2:11" s="38" customFormat="1" ht="15.75" customHeight="1">
      <c r="B82" s="35" t="s">
        <v>10</v>
      </c>
      <c r="C82" s="36" t="s">
        <v>4</v>
      </c>
      <c r="D82" s="36"/>
      <c r="E82" s="33">
        <v>1</v>
      </c>
      <c r="F82" s="36"/>
      <c r="G82" s="36"/>
      <c r="H82" s="75">
        <f>SUM(I417,I435,I451)</f>
        <v>0</v>
      </c>
      <c r="I82" s="36"/>
      <c r="J82" s="37"/>
    </row>
    <row r="83" spans="2:11" s="38" customFormat="1" ht="15.75" customHeight="1">
      <c r="B83" s="119" t="s">
        <v>12</v>
      </c>
      <c r="C83" s="120"/>
      <c r="D83" s="39"/>
      <c r="E83" s="40">
        <v>10</v>
      </c>
      <c r="F83" s="39"/>
      <c r="G83" s="39"/>
      <c r="H83" s="76">
        <f>SUM(H79:H82)</f>
        <v>0</v>
      </c>
      <c r="I83" s="41"/>
      <c r="J83" s="42"/>
    </row>
    <row r="84" spans="2:11" s="47" customFormat="1" ht="21" customHeight="1">
      <c r="B84" s="43" t="s">
        <v>13</v>
      </c>
      <c r="C84" s="44" t="s">
        <v>5</v>
      </c>
      <c r="D84" s="44"/>
      <c r="E84" s="45">
        <v>5</v>
      </c>
      <c r="F84" s="45"/>
      <c r="G84" s="45"/>
      <c r="H84" s="77">
        <f>SUM(I471,I479,I486,I495,I503)</f>
        <v>0</v>
      </c>
      <c r="I84" s="44"/>
      <c r="J84" s="46"/>
    </row>
    <row r="85" spans="2:11" s="47" customFormat="1" ht="12.75" customHeight="1">
      <c r="B85" s="48"/>
      <c r="C85" s="48"/>
      <c r="D85" s="48"/>
      <c r="E85" s="49"/>
      <c r="F85" s="49"/>
      <c r="G85" s="49"/>
      <c r="H85" s="49"/>
      <c r="I85" s="48"/>
      <c r="J85" s="48"/>
    </row>
    <row r="86" spans="2:11" s="47" customFormat="1" ht="12.75" customHeight="1">
      <c r="B86" s="48"/>
      <c r="C86" s="48"/>
      <c r="D86" s="48"/>
      <c r="E86" s="49"/>
      <c r="F86" s="49"/>
      <c r="G86" s="49"/>
      <c r="H86" s="49"/>
      <c r="I86" s="48"/>
      <c r="J86" s="48"/>
    </row>
    <row r="87" spans="2:11" s="47" customFormat="1" ht="18" customHeight="1">
      <c r="B87" s="50" t="s">
        <v>69</v>
      </c>
      <c r="C87" s="51"/>
      <c r="D87" s="51"/>
      <c r="E87" s="52"/>
      <c r="F87" s="52"/>
      <c r="G87" s="52"/>
      <c r="H87" s="52"/>
      <c r="I87" s="51"/>
      <c r="J87" s="53"/>
    </row>
    <row r="88" spans="2:11" s="47" customFormat="1" ht="6" customHeight="1">
      <c r="B88" s="54"/>
      <c r="C88" s="48"/>
      <c r="D88" s="48"/>
      <c r="E88" s="49"/>
      <c r="F88" s="49"/>
      <c r="G88" s="49"/>
      <c r="H88" s="49"/>
      <c r="I88" s="48"/>
      <c r="J88" s="55"/>
    </row>
    <row r="89" spans="2:11" s="47" customFormat="1" ht="18.75" customHeight="1">
      <c r="B89" s="43"/>
      <c r="C89" s="44"/>
      <c r="D89" s="44"/>
      <c r="E89" s="44"/>
      <c r="F89" s="44"/>
      <c r="G89" s="44"/>
      <c r="H89" s="44"/>
      <c r="I89" s="44"/>
      <c r="J89" s="46"/>
    </row>
    <row r="90" spans="2:11" s="47" customFormat="1" ht="18.75" customHeight="1">
      <c r="B90" s="51"/>
      <c r="C90" s="48"/>
      <c r="D90" s="48"/>
      <c r="E90" s="48"/>
      <c r="F90" s="48"/>
      <c r="G90" s="48"/>
      <c r="H90" s="48"/>
      <c r="I90" s="48"/>
      <c r="J90" s="48"/>
      <c r="K90" s="48"/>
    </row>
    <row r="91" spans="2:11" ht="18" customHeight="1">
      <c r="B91" s="15" t="s">
        <v>14</v>
      </c>
      <c r="C91" s="16"/>
      <c r="D91" s="16"/>
      <c r="E91" s="16"/>
      <c r="F91" s="16"/>
      <c r="G91" s="16"/>
      <c r="H91" s="16"/>
      <c r="I91" s="16"/>
      <c r="J91" s="17"/>
    </row>
    <row r="92" spans="2:11">
      <c r="B92" s="29"/>
      <c r="C92" s="19"/>
      <c r="D92" s="19"/>
      <c r="E92" s="19"/>
      <c r="F92" s="19"/>
      <c r="G92" s="19"/>
      <c r="H92" s="19"/>
      <c r="I92" s="19"/>
      <c r="J92" s="20"/>
    </row>
    <row r="93" spans="2:11">
      <c r="B93" s="105"/>
      <c r="C93" s="106"/>
      <c r="D93" s="106"/>
      <c r="E93" s="106"/>
      <c r="F93" s="106"/>
      <c r="G93" s="106"/>
      <c r="H93" s="106"/>
      <c r="I93" s="106"/>
      <c r="J93" s="107"/>
    </row>
    <row r="94" spans="2:11">
      <c r="B94" s="105"/>
      <c r="C94" s="106"/>
      <c r="D94" s="106"/>
      <c r="E94" s="106"/>
      <c r="F94" s="106"/>
      <c r="G94" s="106"/>
      <c r="H94" s="106"/>
      <c r="I94" s="106"/>
      <c r="J94" s="107"/>
    </row>
    <row r="95" spans="2:11">
      <c r="B95" s="105"/>
      <c r="C95" s="106"/>
      <c r="D95" s="106"/>
      <c r="E95" s="106"/>
      <c r="F95" s="106"/>
      <c r="G95" s="106"/>
      <c r="H95" s="106"/>
      <c r="I95" s="106"/>
      <c r="J95" s="107"/>
    </row>
    <row r="96" spans="2:11">
      <c r="B96" s="105"/>
      <c r="C96" s="106"/>
      <c r="D96" s="106"/>
      <c r="E96" s="106"/>
      <c r="F96" s="106"/>
      <c r="G96" s="106"/>
      <c r="H96" s="106"/>
      <c r="I96" s="106"/>
      <c r="J96" s="107"/>
    </row>
    <row r="97" spans="2:10">
      <c r="B97" s="105"/>
      <c r="C97" s="106"/>
      <c r="D97" s="106"/>
      <c r="E97" s="106"/>
      <c r="F97" s="106"/>
      <c r="G97" s="106"/>
      <c r="H97" s="106"/>
      <c r="I97" s="106"/>
      <c r="J97" s="107"/>
    </row>
    <row r="98" spans="2:10">
      <c r="B98" s="105"/>
      <c r="C98" s="106"/>
      <c r="D98" s="106"/>
      <c r="E98" s="106"/>
      <c r="F98" s="106"/>
      <c r="G98" s="106"/>
      <c r="H98" s="106"/>
      <c r="I98" s="106"/>
      <c r="J98" s="107"/>
    </row>
    <row r="99" spans="2:10">
      <c r="B99" s="105"/>
      <c r="C99" s="106"/>
      <c r="D99" s="106"/>
      <c r="E99" s="106"/>
      <c r="F99" s="106"/>
      <c r="G99" s="106"/>
      <c r="H99" s="106"/>
      <c r="I99" s="106"/>
      <c r="J99" s="107"/>
    </row>
    <row r="100" spans="2:10">
      <c r="B100" s="105"/>
      <c r="C100" s="106"/>
      <c r="D100" s="106"/>
      <c r="E100" s="106"/>
      <c r="F100" s="106"/>
      <c r="G100" s="106"/>
      <c r="H100" s="106"/>
      <c r="I100" s="106"/>
      <c r="J100" s="107"/>
    </row>
    <row r="101" spans="2:10">
      <c r="B101" s="105"/>
      <c r="C101" s="106"/>
      <c r="D101" s="106"/>
      <c r="E101" s="106"/>
      <c r="F101" s="106"/>
      <c r="G101" s="106"/>
      <c r="H101" s="106"/>
      <c r="I101" s="106"/>
      <c r="J101" s="107"/>
    </row>
    <row r="102" spans="2:10">
      <c r="B102" s="105"/>
      <c r="C102" s="106"/>
      <c r="D102" s="106"/>
      <c r="E102" s="106"/>
      <c r="F102" s="106"/>
      <c r="G102" s="106"/>
      <c r="H102" s="106"/>
      <c r="I102" s="106"/>
      <c r="J102" s="107"/>
    </row>
    <row r="103" spans="2:10">
      <c r="B103" s="105"/>
      <c r="C103" s="106"/>
      <c r="D103" s="106"/>
      <c r="E103" s="106"/>
      <c r="F103" s="106"/>
      <c r="G103" s="106"/>
      <c r="H103" s="106"/>
      <c r="I103" s="106"/>
      <c r="J103" s="107"/>
    </row>
    <row r="104" spans="2:10">
      <c r="B104" s="105"/>
      <c r="C104" s="106"/>
      <c r="D104" s="106"/>
      <c r="E104" s="106"/>
      <c r="F104" s="106"/>
      <c r="G104" s="106"/>
      <c r="H104" s="106"/>
      <c r="I104" s="106"/>
      <c r="J104" s="107"/>
    </row>
    <row r="105" spans="2:10">
      <c r="B105" s="105"/>
      <c r="C105" s="106"/>
      <c r="D105" s="106"/>
      <c r="E105" s="106"/>
      <c r="F105" s="106"/>
      <c r="G105" s="106"/>
      <c r="H105" s="106"/>
      <c r="I105" s="106"/>
      <c r="J105" s="107"/>
    </row>
    <row r="106" spans="2:10">
      <c r="B106" s="105"/>
      <c r="C106" s="106"/>
      <c r="D106" s="106"/>
      <c r="E106" s="106"/>
      <c r="F106" s="106"/>
      <c r="G106" s="106"/>
      <c r="H106" s="106"/>
      <c r="I106" s="106"/>
      <c r="J106" s="107"/>
    </row>
    <row r="107" spans="2:10">
      <c r="B107" s="105"/>
      <c r="C107" s="106"/>
      <c r="D107" s="106"/>
      <c r="E107" s="106"/>
      <c r="F107" s="106"/>
      <c r="G107" s="106"/>
      <c r="H107" s="106"/>
      <c r="I107" s="106"/>
      <c r="J107" s="107"/>
    </row>
    <row r="108" spans="2:10">
      <c r="B108" s="105"/>
      <c r="C108" s="106"/>
      <c r="D108" s="106"/>
      <c r="E108" s="106"/>
      <c r="F108" s="106"/>
      <c r="G108" s="106"/>
      <c r="H108" s="106"/>
      <c r="I108" s="106"/>
      <c r="J108" s="107"/>
    </row>
    <row r="109" spans="2:10">
      <c r="B109" s="105"/>
      <c r="C109" s="106"/>
      <c r="D109" s="106"/>
      <c r="E109" s="106"/>
      <c r="F109" s="106"/>
      <c r="G109" s="106"/>
      <c r="H109" s="106"/>
      <c r="I109" s="106"/>
      <c r="J109" s="107"/>
    </row>
    <row r="110" spans="2:10" ht="60" customHeight="1">
      <c r="B110" s="105"/>
      <c r="C110" s="106"/>
      <c r="D110" s="106"/>
      <c r="E110" s="106"/>
      <c r="F110" s="106"/>
      <c r="G110" s="106"/>
      <c r="H110" s="106"/>
      <c r="I110" s="106"/>
      <c r="J110" s="107"/>
    </row>
    <row r="111" spans="2:10">
      <c r="B111" s="105"/>
      <c r="C111" s="106"/>
      <c r="D111" s="106"/>
      <c r="E111" s="106"/>
      <c r="F111" s="106"/>
      <c r="G111" s="106"/>
      <c r="H111" s="106"/>
      <c r="I111" s="106"/>
      <c r="J111" s="107"/>
    </row>
    <row r="112" spans="2:10">
      <c r="B112" s="105"/>
      <c r="C112" s="106"/>
      <c r="D112" s="106"/>
      <c r="E112" s="106"/>
      <c r="F112" s="106"/>
      <c r="G112" s="106"/>
      <c r="H112" s="106"/>
      <c r="I112" s="106"/>
      <c r="J112" s="107"/>
    </row>
    <row r="113" spans="2:11">
      <c r="B113" s="105"/>
      <c r="C113" s="106"/>
      <c r="D113" s="106"/>
      <c r="E113" s="106"/>
      <c r="F113" s="106"/>
      <c r="G113" s="106"/>
      <c r="H113" s="106"/>
      <c r="I113" s="106"/>
      <c r="J113" s="107"/>
    </row>
    <row r="114" spans="2:11">
      <c r="B114" s="105"/>
      <c r="C114" s="106"/>
      <c r="D114" s="106"/>
      <c r="E114" s="106"/>
      <c r="F114" s="106"/>
      <c r="G114" s="106"/>
      <c r="H114" s="106"/>
      <c r="I114" s="106"/>
      <c r="J114" s="107"/>
    </row>
    <row r="115" spans="2:11">
      <c r="B115" s="105"/>
      <c r="C115" s="106"/>
      <c r="D115" s="106"/>
      <c r="E115" s="106"/>
      <c r="F115" s="106"/>
      <c r="G115" s="106"/>
      <c r="H115" s="106"/>
      <c r="I115" s="106"/>
      <c r="J115" s="107"/>
    </row>
    <row r="116" spans="2:11">
      <c r="B116" s="105"/>
      <c r="C116" s="106"/>
      <c r="D116" s="106"/>
      <c r="E116" s="106"/>
      <c r="F116" s="106"/>
      <c r="G116" s="106"/>
      <c r="H116" s="106"/>
      <c r="I116" s="106"/>
      <c r="J116" s="107"/>
    </row>
    <row r="117" spans="2:11">
      <c r="B117" s="105"/>
      <c r="C117" s="106"/>
      <c r="D117" s="106"/>
      <c r="E117" s="106"/>
      <c r="F117" s="106"/>
      <c r="G117" s="106"/>
      <c r="H117" s="106"/>
      <c r="I117" s="106"/>
      <c r="J117" s="107"/>
    </row>
    <row r="118" spans="2:11">
      <c r="B118" s="105"/>
      <c r="C118" s="106"/>
      <c r="D118" s="106"/>
      <c r="E118" s="106"/>
      <c r="F118" s="106"/>
      <c r="G118" s="106"/>
      <c r="H118" s="106"/>
      <c r="I118" s="106"/>
      <c r="J118" s="107"/>
    </row>
    <row r="119" spans="2:11">
      <c r="B119" s="105"/>
      <c r="C119" s="106"/>
      <c r="D119" s="106"/>
      <c r="E119" s="106"/>
      <c r="F119" s="106"/>
      <c r="G119" s="106"/>
      <c r="H119" s="106"/>
      <c r="I119" s="106"/>
      <c r="J119" s="107"/>
    </row>
    <row r="120" spans="2:11">
      <c r="B120" s="108"/>
      <c r="C120" s="109"/>
      <c r="D120" s="109"/>
      <c r="E120" s="109"/>
      <c r="F120" s="109"/>
      <c r="G120" s="109"/>
      <c r="H120" s="109"/>
      <c r="I120" s="109"/>
      <c r="J120" s="110"/>
    </row>
    <row r="122" spans="2:11">
      <c r="B122" s="13" t="s">
        <v>80</v>
      </c>
    </row>
    <row r="123" spans="2:11">
      <c r="H123" s="104"/>
      <c r="I123" s="104"/>
      <c r="J123" s="104"/>
      <c r="K123" s="104"/>
    </row>
    <row r="124" spans="2:11">
      <c r="I124" s="56" t="s">
        <v>16</v>
      </c>
      <c r="J124" s="56" t="s">
        <v>17</v>
      </c>
    </row>
    <row r="125" spans="2:11">
      <c r="I125" s="90"/>
      <c r="J125" s="27"/>
    </row>
    <row r="128" spans="2:11">
      <c r="B128" s="80"/>
      <c r="C128" s="71"/>
      <c r="D128" s="71"/>
      <c r="E128" s="71"/>
      <c r="F128" s="71"/>
      <c r="G128" s="71"/>
      <c r="H128" s="71"/>
      <c r="I128" s="71"/>
      <c r="J128" s="72"/>
      <c r="K128" s="19"/>
    </row>
    <row r="129" spans="2:23">
      <c r="B129" s="65"/>
      <c r="C129" s="66"/>
      <c r="D129" s="66"/>
      <c r="E129" s="66"/>
      <c r="F129" s="66"/>
      <c r="G129" s="66"/>
      <c r="H129" s="66"/>
      <c r="I129" s="66"/>
      <c r="J129" s="67"/>
      <c r="K129" s="19"/>
    </row>
    <row r="130" spans="2:23">
      <c r="B130" s="65"/>
      <c r="C130" s="66"/>
      <c r="D130" s="66"/>
      <c r="E130" s="66"/>
      <c r="F130" s="66"/>
      <c r="G130" s="66"/>
      <c r="H130" s="66"/>
      <c r="I130" s="66"/>
      <c r="J130" s="67"/>
      <c r="K130" s="19"/>
    </row>
    <row r="131" spans="2:23">
      <c r="B131" s="65"/>
      <c r="C131" s="66"/>
      <c r="D131" s="66"/>
      <c r="E131" s="66"/>
      <c r="F131" s="66"/>
      <c r="G131" s="66"/>
      <c r="H131" s="66"/>
      <c r="I131" s="66"/>
      <c r="J131" s="67"/>
      <c r="K131" s="19"/>
    </row>
    <row r="132" spans="2:23">
      <c r="B132" s="65"/>
      <c r="C132" s="66"/>
      <c r="D132" s="66"/>
      <c r="E132" s="66"/>
      <c r="F132" s="66"/>
      <c r="G132" s="66"/>
      <c r="H132" s="66"/>
      <c r="I132" s="66"/>
      <c r="J132" s="67"/>
      <c r="K132" s="19"/>
    </row>
    <row r="133" spans="2:23">
      <c r="B133" s="65"/>
      <c r="C133" s="66"/>
      <c r="D133" s="66"/>
      <c r="E133" s="66"/>
      <c r="F133" s="66"/>
      <c r="G133" s="66"/>
      <c r="H133" s="66"/>
      <c r="I133" s="66"/>
      <c r="J133" s="67"/>
      <c r="K133" s="19"/>
    </row>
    <row r="134" spans="2:23">
      <c r="B134" s="65"/>
      <c r="C134" s="66"/>
      <c r="D134" s="66"/>
      <c r="E134" s="66"/>
      <c r="F134" s="66"/>
      <c r="G134" s="66"/>
      <c r="H134" s="66"/>
      <c r="I134" s="66"/>
      <c r="J134" s="67"/>
      <c r="K134" s="19"/>
    </row>
    <row r="135" spans="2:23">
      <c r="B135" s="65"/>
      <c r="C135" s="66"/>
      <c r="D135" s="66"/>
      <c r="E135" s="66"/>
      <c r="F135" s="66"/>
      <c r="G135" s="66"/>
      <c r="H135" s="66"/>
      <c r="I135" s="66"/>
      <c r="J135" s="67"/>
      <c r="K135" s="19"/>
      <c r="W135" s="64"/>
    </row>
    <row r="136" spans="2:23">
      <c r="B136" s="65"/>
      <c r="C136" s="66"/>
      <c r="D136" s="66"/>
      <c r="E136" s="66"/>
      <c r="F136" s="66"/>
      <c r="G136" s="66"/>
      <c r="H136" s="66"/>
      <c r="I136" s="66"/>
      <c r="J136" s="67"/>
      <c r="K136" s="19"/>
    </row>
    <row r="137" spans="2:23">
      <c r="B137" s="68"/>
      <c r="C137" s="69"/>
      <c r="D137" s="69"/>
      <c r="E137" s="69"/>
      <c r="F137" s="69"/>
      <c r="G137" s="69"/>
      <c r="H137" s="69"/>
      <c r="I137" s="69"/>
      <c r="J137" s="70"/>
      <c r="K137" s="19"/>
    </row>
    <row r="138" spans="2:23">
      <c r="B138" s="19"/>
      <c r="C138" s="19"/>
      <c r="D138" s="19"/>
      <c r="E138" s="19"/>
      <c r="F138" s="19"/>
      <c r="G138" s="19"/>
      <c r="H138" s="19"/>
      <c r="I138" s="19"/>
      <c r="J138" s="19"/>
      <c r="K138" s="19"/>
    </row>
    <row r="139" spans="2:23">
      <c r="I139" s="56" t="s">
        <v>16</v>
      </c>
      <c r="J139" s="56" t="s">
        <v>17</v>
      </c>
    </row>
    <row r="140" spans="2:23">
      <c r="I140" s="90"/>
      <c r="J140" s="27"/>
    </row>
    <row r="143" spans="2:23">
      <c r="B143" s="92" t="str">
        <f>CONCATENATE(AQ!H9,AQ!H23,AQ!H30,AQ!H52,EQ!I20)</f>
        <v/>
      </c>
      <c r="C143" s="93"/>
      <c r="D143" s="93"/>
      <c r="E143" s="93"/>
      <c r="F143" s="93"/>
      <c r="G143" s="93"/>
      <c r="H143" s="93"/>
      <c r="I143" s="93"/>
      <c r="J143" s="94"/>
      <c r="K143" s="19"/>
    </row>
    <row r="144" spans="2:23">
      <c r="B144" s="95"/>
      <c r="C144" s="96"/>
      <c r="D144" s="96"/>
      <c r="E144" s="96"/>
      <c r="F144" s="96"/>
      <c r="G144" s="96"/>
      <c r="H144" s="96"/>
      <c r="I144" s="96"/>
      <c r="J144" s="97"/>
      <c r="K144" s="19"/>
    </row>
    <row r="145" spans="2:11">
      <c r="B145" s="95"/>
      <c r="C145" s="96"/>
      <c r="D145" s="96"/>
      <c r="E145" s="96"/>
      <c r="F145" s="96"/>
      <c r="G145" s="96"/>
      <c r="H145" s="96"/>
      <c r="I145" s="96"/>
      <c r="J145" s="97"/>
      <c r="K145" s="19"/>
    </row>
    <row r="146" spans="2:11">
      <c r="B146" s="95"/>
      <c r="C146" s="96"/>
      <c r="D146" s="96"/>
      <c r="E146" s="96"/>
      <c r="F146" s="96"/>
      <c r="G146" s="96"/>
      <c r="H146" s="96"/>
      <c r="I146" s="96"/>
      <c r="J146" s="97"/>
      <c r="K146" s="19"/>
    </row>
    <row r="147" spans="2:11">
      <c r="B147" s="98"/>
      <c r="C147" s="99"/>
      <c r="D147" s="99"/>
      <c r="E147" s="99"/>
      <c r="F147" s="99"/>
      <c r="G147" s="99"/>
      <c r="H147" s="99"/>
      <c r="I147" s="99"/>
      <c r="J147" s="100"/>
      <c r="K147" s="19"/>
    </row>
    <row r="148" spans="2:11" ht="12.75" customHeight="1">
      <c r="B148" s="65"/>
      <c r="C148" s="66"/>
      <c r="D148" s="66"/>
      <c r="E148" s="66"/>
      <c r="F148" s="66"/>
      <c r="G148" s="66"/>
      <c r="H148" s="66"/>
      <c r="I148" s="66"/>
      <c r="J148" s="67"/>
      <c r="K148" s="19"/>
    </row>
    <row r="149" spans="2:11">
      <c r="B149" s="65"/>
      <c r="C149" s="66"/>
      <c r="D149" s="66"/>
      <c r="E149" s="66"/>
      <c r="F149" s="66"/>
      <c r="G149" s="66"/>
      <c r="H149" s="66"/>
      <c r="I149" s="66"/>
      <c r="J149" s="67"/>
      <c r="K149" s="19"/>
    </row>
    <row r="150" spans="2:11">
      <c r="B150" s="65"/>
      <c r="C150" s="66"/>
      <c r="D150" s="66"/>
      <c r="E150" s="66"/>
      <c r="F150" s="66"/>
      <c r="G150" s="66"/>
      <c r="H150" s="66"/>
      <c r="I150" s="66"/>
      <c r="J150" s="67"/>
      <c r="K150" s="19"/>
    </row>
    <row r="151" spans="2:11">
      <c r="B151" s="65"/>
      <c r="C151" s="66"/>
      <c r="D151" s="66"/>
      <c r="E151" s="66"/>
      <c r="F151" s="66"/>
      <c r="G151" s="66"/>
      <c r="H151" s="66"/>
      <c r="I151" s="66"/>
      <c r="J151" s="67"/>
      <c r="K151" s="19"/>
    </row>
    <row r="152" spans="2:11">
      <c r="B152" s="65"/>
      <c r="C152" s="66"/>
      <c r="D152" s="66"/>
      <c r="E152" s="66"/>
      <c r="F152" s="66"/>
      <c r="G152" s="66"/>
      <c r="H152" s="66"/>
      <c r="I152" s="66"/>
      <c r="J152" s="67"/>
      <c r="K152" s="19"/>
    </row>
    <row r="153" spans="2:11">
      <c r="B153" s="65"/>
      <c r="C153" s="66"/>
      <c r="D153" s="66"/>
      <c r="E153" s="66"/>
      <c r="F153" s="66"/>
      <c r="G153" s="66"/>
      <c r="H153" s="66"/>
      <c r="I153" s="66"/>
      <c r="J153" s="67"/>
      <c r="K153" s="19"/>
    </row>
    <row r="154" spans="2:11">
      <c r="B154" s="65"/>
      <c r="C154" s="66"/>
      <c r="D154" s="66"/>
      <c r="E154" s="66"/>
      <c r="F154" s="66"/>
      <c r="G154" s="66"/>
      <c r="H154" s="66"/>
      <c r="I154" s="66"/>
      <c r="J154" s="67"/>
      <c r="K154" s="19"/>
    </row>
    <row r="155" spans="2:11">
      <c r="B155" s="65"/>
      <c r="C155" s="66"/>
      <c r="D155" s="66"/>
      <c r="E155" s="66"/>
      <c r="F155" s="66"/>
      <c r="G155" s="66"/>
      <c r="H155" s="66"/>
      <c r="I155" s="66"/>
      <c r="J155" s="67"/>
      <c r="K155" s="19"/>
    </row>
    <row r="156" spans="2:11">
      <c r="B156" s="65"/>
      <c r="C156" s="66"/>
      <c r="D156" s="66"/>
      <c r="E156" s="66"/>
      <c r="F156" s="66"/>
      <c r="G156" s="66"/>
      <c r="H156" s="66"/>
      <c r="I156" s="66"/>
      <c r="J156" s="67"/>
      <c r="K156" s="19"/>
    </row>
    <row r="157" spans="2:11">
      <c r="B157" s="68"/>
      <c r="C157" s="69"/>
      <c r="D157" s="69"/>
      <c r="E157" s="69"/>
      <c r="F157" s="69"/>
      <c r="G157" s="69"/>
      <c r="H157" s="69"/>
      <c r="I157" s="69"/>
      <c r="J157" s="70"/>
      <c r="K157" s="19"/>
    </row>
    <row r="159" spans="2:11">
      <c r="I159" s="56" t="s">
        <v>16</v>
      </c>
      <c r="J159" s="56" t="s">
        <v>17</v>
      </c>
    </row>
    <row r="160" spans="2:11">
      <c r="I160" s="27"/>
      <c r="J160" s="27"/>
    </row>
    <row r="163" spans="2:11">
      <c r="B163" s="57"/>
      <c r="C163" s="19"/>
      <c r="D163" s="19"/>
      <c r="E163" s="19"/>
      <c r="F163" s="19"/>
      <c r="G163" s="19"/>
      <c r="H163" s="19"/>
      <c r="I163" s="19"/>
      <c r="J163" s="19"/>
      <c r="K163" s="19"/>
    </row>
    <row r="164" spans="2:11">
      <c r="B164" s="80"/>
      <c r="C164" s="71"/>
      <c r="D164" s="71"/>
      <c r="E164" s="71"/>
      <c r="F164" s="71"/>
      <c r="G164" s="71"/>
      <c r="H164" s="71"/>
      <c r="I164" s="71"/>
      <c r="J164" s="72"/>
      <c r="K164" s="19"/>
    </row>
    <row r="165" spans="2:11">
      <c r="B165" s="65"/>
      <c r="C165" s="66"/>
      <c r="D165" s="66"/>
      <c r="E165" s="66"/>
      <c r="F165" s="66"/>
      <c r="G165" s="66"/>
      <c r="H165" s="66"/>
      <c r="I165" s="66"/>
      <c r="J165" s="67"/>
      <c r="K165" s="19"/>
    </row>
    <row r="166" spans="2:11">
      <c r="B166" s="65"/>
      <c r="C166" s="66"/>
      <c r="D166" s="66"/>
      <c r="E166" s="66"/>
      <c r="F166" s="66"/>
      <c r="G166" s="66"/>
      <c r="H166" s="66"/>
      <c r="I166" s="66"/>
      <c r="J166" s="67"/>
      <c r="K166" s="19"/>
    </row>
    <row r="167" spans="2:11">
      <c r="B167" s="65"/>
      <c r="C167" s="66"/>
      <c r="D167" s="66"/>
      <c r="E167" s="66"/>
      <c r="F167" s="66"/>
      <c r="G167" s="66"/>
      <c r="H167" s="66"/>
      <c r="I167" s="66"/>
      <c r="J167" s="67"/>
      <c r="K167" s="19"/>
    </row>
    <row r="168" spans="2:11">
      <c r="B168" s="65"/>
      <c r="C168" s="66"/>
      <c r="D168" s="66"/>
      <c r="E168" s="66"/>
      <c r="F168" s="66"/>
      <c r="G168" s="66"/>
      <c r="H168" s="66"/>
      <c r="I168" s="66"/>
      <c r="J168" s="67"/>
      <c r="K168" s="19"/>
    </row>
    <row r="169" spans="2:11">
      <c r="B169" s="65"/>
      <c r="C169" s="66"/>
      <c r="D169" s="66"/>
      <c r="E169" s="66"/>
      <c r="F169" s="66"/>
      <c r="G169" s="66"/>
      <c r="H169" s="66"/>
      <c r="I169" s="66"/>
      <c r="J169" s="67"/>
      <c r="K169" s="19"/>
    </row>
    <row r="170" spans="2:11">
      <c r="B170" s="65"/>
      <c r="C170" s="66"/>
      <c r="D170" s="66"/>
      <c r="E170" s="66"/>
      <c r="F170" s="66"/>
      <c r="G170" s="66"/>
      <c r="H170" s="66"/>
      <c r="I170" s="66"/>
      <c r="J170" s="67"/>
      <c r="K170" s="19"/>
    </row>
    <row r="171" spans="2:11">
      <c r="B171" s="65"/>
      <c r="C171" s="66"/>
      <c r="D171" s="66"/>
      <c r="E171" s="66"/>
      <c r="F171" s="66"/>
      <c r="G171" s="66"/>
      <c r="H171" s="66"/>
      <c r="I171" s="66"/>
      <c r="J171" s="67"/>
      <c r="K171" s="19"/>
    </row>
    <row r="172" spans="2:11">
      <c r="B172" s="65"/>
      <c r="C172" s="66"/>
      <c r="D172" s="66"/>
      <c r="E172" s="66"/>
      <c r="F172" s="66"/>
      <c r="G172" s="66"/>
      <c r="H172" s="66"/>
      <c r="I172" s="66"/>
      <c r="J172" s="67"/>
      <c r="K172" s="19"/>
    </row>
    <row r="173" spans="2:11">
      <c r="B173" s="65"/>
      <c r="C173" s="66"/>
      <c r="D173" s="66"/>
      <c r="E173" s="66"/>
      <c r="F173" s="66"/>
      <c r="G173" s="66"/>
      <c r="H173" s="66"/>
      <c r="I173" s="66"/>
      <c r="J173" s="67"/>
    </row>
    <row r="174" spans="2:11">
      <c r="B174" s="65"/>
      <c r="C174" s="66"/>
      <c r="D174" s="66"/>
      <c r="E174" s="66"/>
      <c r="F174" s="66"/>
      <c r="G174" s="66"/>
      <c r="H174" s="66"/>
      <c r="I174" s="66"/>
      <c r="J174" s="67"/>
    </row>
    <row r="175" spans="2:11">
      <c r="B175" s="65"/>
      <c r="C175" s="66"/>
      <c r="D175" s="66"/>
      <c r="E175" s="66"/>
      <c r="F175" s="66"/>
      <c r="G175" s="66"/>
      <c r="H175" s="66"/>
      <c r="I175" s="66"/>
      <c r="J175" s="67"/>
    </row>
    <row r="176" spans="2:11">
      <c r="B176" s="68"/>
      <c r="C176" s="69"/>
      <c r="D176" s="69"/>
      <c r="E176" s="69"/>
      <c r="F176" s="69"/>
      <c r="G176" s="69"/>
      <c r="H176" s="69"/>
      <c r="I176" s="69"/>
      <c r="J176" s="70"/>
    </row>
    <row r="177" spans="2:11">
      <c r="I177" s="56" t="s">
        <v>16</v>
      </c>
      <c r="J177" s="56" t="s">
        <v>17</v>
      </c>
    </row>
    <row r="178" spans="2:11">
      <c r="I178" s="90"/>
      <c r="J178" s="27"/>
    </row>
    <row r="181" spans="2:11" ht="12.75" customHeight="1">
      <c r="B181" s="92" t="str">
        <f>CONCATENATE(EQ!I19,EQ!I29,EQ!I24,EQ!I34,EQ!I40,EQ!I47,EQ!I51,EQ!I52,EQ!I56,EQ!I57,EQ!I58,EQ!I60,EQ!I67)</f>
        <v/>
      </c>
      <c r="C181" s="93"/>
      <c r="D181" s="93"/>
      <c r="E181" s="93"/>
      <c r="F181" s="93"/>
      <c r="G181" s="93"/>
      <c r="H181" s="93"/>
      <c r="I181" s="93"/>
      <c r="J181" s="94"/>
      <c r="K181" s="19"/>
    </row>
    <row r="182" spans="2:11">
      <c r="B182" s="95"/>
      <c r="C182" s="96"/>
      <c r="D182" s="96"/>
      <c r="E182" s="96"/>
      <c r="F182" s="96"/>
      <c r="G182" s="96"/>
      <c r="H182" s="96"/>
      <c r="I182" s="96"/>
      <c r="J182" s="97"/>
      <c r="K182" s="19"/>
    </row>
    <row r="183" spans="2:11">
      <c r="B183" s="95"/>
      <c r="C183" s="96"/>
      <c r="D183" s="96"/>
      <c r="E183" s="96"/>
      <c r="F183" s="96"/>
      <c r="G183" s="96"/>
      <c r="H183" s="96"/>
      <c r="I183" s="96"/>
      <c r="J183" s="97"/>
      <c r="K183" s="19"/>
    </row>
    <row r="184" spans="2:11">
      <c r="B184" s="95"/>
      <c r="C184" s="96"/>
      <c r="D184" s="96"/>
      <c r="E184" s="96"/>
      <c r="F184" s="96"/>
      <c r="G184" s="96"/>
      <c r="H184" s="96"/>
      <c r="I184" s="96"/>
      <c r="J184" s="97"/>
      <c r="K184" s="19"/>
    </row>
    <row r="185" spans="2:11">
      <c r="B185" s="95"/>
      <c r="C185" s="96"/>
      <c r="D185" s="96"/>
      <c r="E185" s="96"/>
      <c r="F185" s="96"/>
      <c r="G185" s="96"/>
      <c r="H185" s="96"/>
      <c r="I185" s="96"/>
      <c r="J185" s="97"/>
      <c r="K185" s="19"/>
    </row>
    <row r="186" spans="2:11">
      <c r="B186" s="95"/>
      <c r="C186" s="96"/>
      <c r="D186" s="96"/>
      <c r="E186" s="96"/>
      <c r="F186" s="96"/>
      <c r="G186" s="96"/>
      <c r="H186" s="96"/>
      <c r="I186" s="96"/>
      <c r="J186" s="97"/>
      <c r="K186" s="19"/>
    </row>
    <row r="187" spans="2:11">
      <c r="B187" s="95"/>
      <c r="C187" s="96"/>
      <c r="D187" s="96"/>
      <c r="E187" s="96"/>
      <c r="F187" s="96"/>
      <c r="G187" s="96"/>
      <c r="H187" s="96"/>
      <c r="I187" s="96"/>
      <c r="J187" s="97"/>
      <c r="K187" s="19"/>
    </row>
    <row r="188" spans="2:11">
      <c r="B188" s="95"/>
      <c r="C188" s="96"/>
      <c r="D188" s="96"/>
      <c r="E188" s="96"/>
      <c r="F188" s="96"/>
      <c r="G188" s="96"/>
      <c r="H188" s="96"/>
      <c r="I188" s="96"/>
      <c r="J188" s="97"/>
      <c r="K188" s="19"/>
    </row>
    <row r="189" spans="2:11">
      <c r="B189" s="95"/>
      <c r="C189" s="96"/>
      <c r="D189" s="96"/>
      <c r="E189" s="96"/>
      <c r="F189" s="96"/>
      <c r="G189" s="96"/>
      <c r="H189" s="96"/>
      <c r="I189" s="96"/>
      <c r="J189" s="97"/>
      <c r="K189" s="19"/>
    </row>
    <row r="190" spans="2:11">
      <c r="B190" s="95"/>
      <c r="C190" s="96"/>
      <c r="D190" s="96"/>
      <c r="E190" s="96"/>
      <c r="F190" s="96"/>
      <c r="G190" s="96"/>
      <c r="H190" s="96"/>
      <c r="I190" s="96"/>
      <c r="J190" s="97"/>
      <c r="K190" s="19"/>
    </row>
    <row r="191" spans="2:11">
      <c r="B191" s="95"/>
      <c r="C191" s="96"/>
      <c r="D191" s="96"/>
      <c r="E191" s="96"/>
      <c r="F191" s="96"/>
      <c r="G191" s="96"/>
      <c r="H191" s="96"/>
      <c r="I191" s="96"/>
      <c r="J191" s="97"/>
      <c r="K191" s="19"/>
    </row>
    <row r="192" spans="2:11">
      <c r="B192" s="98"/>
      <c r="C192" s="99"/>
      <c r="D192" s="99"/>
      <c r="E192" s="99"/>
      <c r="F192" s="99"/>
      <c r="G192" s="99"/>
      <c r="H192" s="99"/>
      <c r="I192" s="99"/>
      <c r="J192" s="100"/>
      <c r="K192" s="19"/>
    </row>
    <row r="193" spans="2:11">
      <c r="B193" s="65"/>
      <c r="C193" s="66"/>
      <c r="D193" s="66"/>
      <c r="E193" s="66"/>
      <c r="F193" s="66"/>
      <c r="G193" s="66"/>
      <c r="H193" s="66"/>
      <c r="I193" s="66"/>
      <c r="J193" s="67"/>
      <c r="K193" s="19"/>
    </row>
    <row r="194" spans="2:11">
      <c r="B194" s="65"/>
      <c r="C194" s="66"/>
      <c r="D194" s="66"/>
      <c r="E194" s="66"/>
      <c r="F194" s="66"/>
      <c r="G194" s="66"/>
      <c r="H194" s="66"/>
      <c r="I194" s="66"/>
      <c r="J194" s="67"/>
      <c r="K194" s="19"/>
    </row>
    <row r="195" spans="2:11">
      <c r="B195" s="65"/>
      <c r="C195" s="66"/>
      <c r="D195" s="66"/>
      <c r="E195" s="66"/>
      <c r="F195" s="66"/>
      <c r="G195" s="66"/>
      <c r="H195" s="66"/>
      <c r="I195" s="66"/>
      <c r="J195" s="67"/>
      <c r="K195" s="19"/>
    </row>
    <row r="196" spans="2:11">
      <c r="B196" s="65"/>
      <c r="C196" s="66"/>
      <c r="D196" s="66"/>
      <c r="E196" s="66"/>
      <c r="F196" s="66"/>
      <c r="G196" s="66"/>
      <c r="H196" s="66"/>
      <c r="I196" s="66"/>
      <c r="J196" s="67"/>
      <c r="K196" s="19"/>
    </row>
    <row r="197" spans="2:11">
      <c r="B197" s="65"/>
      <c r="C197" s="66"/>
      <c r="D197" s="66"/>
      <c r="E197" s="66"/>
      <c r="F197" s="66"/>
      <c r="G197" s="66"/>
      <c r="H197" s="66"/>
      <c r="I197" s="66"/>
      <c r="J197" s="67"/>
      <c r="K197" s="19"/>
    </row>
    <row r="198" spans="2:11">
      <c r="B198" s="65"/>
      <c r="C198" s="66"/>
      <c r="D198" s="66"/>
      <c r="E198" s="66"/>
      <c r="F198" s="66"/>
      <c r="G198" s="66"/>
      <c r="H198" s="66"/>
      <c r="I198" s="66"/>
      <c r="J198" s="67"/>
      <c r="K198" s="19"/>
    </row>
    <row r="199" spans="2:11">
      <c r="B199" s="65"/>
      <c r="C199" s="66"/>
      <c r="D199" s="66"/>
      <c r="E199" s="66"/>
      <c r="F199" s="66"/>
      <c r="G199" s="66"/>
      <c r="H199" s="66"/>
      <c r="I199" s="66"/>
      <c r="J199" s="67"/>
      <c r="K199" s="19"/>
    </row>
    <row r="200" spans="2:11">
      <c r="B200" s="65"/>
      <c r="C200" s="66"/>
      <c r="D200" s="66"/>
      <c r="E200" s="66"/>
      <c r="F200" s="66"/>
      <c r="G200" s="66"/>
      <c r="H200" s="66"/>
      <c r="I200" s="66"/>
      <c r="J200" s="67"/>
      <c r="K200" s="19"/>
    </row>
    <row r="201" spans="2:11" s="19" customFormat="1">
      <c r="B201" s="65"/>
      <c r="C201" s="66"/>
      <c r="D201" s="66"/>
      <c r="E201" s="66"/>
      <c r="F201" s="66"/>
      <c r="G201" s="66"/>
      <c r="H201" s="66"/>
      <c r="I201" s="66"/>
      <c r="J201" s="67"/>
    </row>
    <row r="202" spans="2:11">
      <c r="B202" s="68"/>
      <c r="C202" s="69"/>
      <c r="D202" s="69"/>
      <c r="E202" s="69"/>
      <c r="F202" s="69"/>
      <c r="G202" s="69"/>
      <c r="H202" s="69"/>
      <c r="I202" s="69"/>
      <c r="J202" s="70"/>
      <c r="K202" s="19"/>
    </row>
    <row r="204" spans="2:11">
      <c r="I204" s="56" t="s">
        <v>16</v>
      </c>
      <c r="J204" s="56" t="s">
        <v>17</v>
      </c>
    </row>
    <row r="205" spans="2:11">
      <c r="I205" s="27"/>
      <c r="J205" s="27"/>
    </row>
    <row r="208" spans="2:11" ht="12.75" customHeight="1">
      <c r="B208" s="92" t="str">
        <f>CONCATENATE(AQ!H18,AQ!H19,AQ!H28,AQ!H35,AQ!H43,AQ!H44,AQ!H53,EQ!I16,EQ!I27,EQ!I30,EQ!I33,EQ!I43,EQ!I44,EQ!I63,EQ!I65,EQ!I66)</f>
        <v/>
      </c>
      <c r="C208" s="111"/>
      <c r="D208" s="111"/>
      <c r="E208" s="111"/>
      <c r="F208" s="111"/>
      <c r="G208" s="111"/>
      <c r="H208" s="111"/>
      <c r="I208" s="111"/>
      <c r="J208" s="112"/>
      <c r="K208" s="19"/>
    </row>
    <row r="209" spans="2:11">
      <c r="B209" s="113"/>
      <c r="C209" s="114"/>
      <c r="D209" s="114"/>
      <c r="E209" s="114"/>
      <c r="F209" s="114"/>
      <c r="G209" s="114"/>
      <c r="H209" s="114"/>
      <c r="I209" s="114"/>
      <c r="J209" s="115"/>
      <c r="K209" s="19"/>
    </row>
    <row r="210" spans="2:11">
      <c r="B210" s="113"/>
      <c r="C210" s="114"/>
      <c r="D210" s="114"/>
      <c r="E210" s="114"/>
      <c r="F210" s="114"/>
      <c r="G210" s="114"/>
      <c r="H210" s="114"/>
      <c r="I210" s="114"/>
      <c r="J210" s="115"/>
      <c r="K210" s="19"/>
    </row>
    <row r="211" spans="2:11">
      <c r="B211" s="113"/>
      <c r="C211" s="114"/>
      <c r="D211" s="114"/>
      <c r="E211" s="114"/>
      <c r="F211" s="114"/>
      <c r="G211" s="114"/>
      <c r="H211" s="114"/>
      <c r="I211" s="114"/>
      <c r="J211" s="115"/>
      <c r="K211" s="19"/>
    </row>
    <row r="212" spans="2:11">
      <c r="B212" s="113"/>
      <c r="C212" s="114"/>
      <c r="D212" s="114"/>
      <c r="E212" s="114"/>
      <c r="F212" s="114"/>
      <c r="G212" s="114"/>
      <c r="H212" s="114"/>
      <c r="I212" s="114"/>
      <c r="J212" s="115"/>
      <c r="K212" s="19"/>
    </row>
    <row r="213" spans="2:11">
      <c r="B213" s="113"/>
      <c r="C213" s="114"/>
      <c r="D213" s="114"/>
      <c r="E213" s="114"/>
      <c r="F213" s="114"/>
      <c r="G213" s="114"/>
      <c r="H213" s="114"/>
      <c r="I213" s="114"/>
      <c r="J213" s="115"/>
      <c r="K213" s="19"/>
    </row>
    <row r="214" spans="2:11">
      <c r="B214" s="113"/>
      <c r="C214" s="114"/>
      <c r="D214" s="114"/>
      <c r="E214" s="114"/>
      <c r="F214" s="114"/>
      <c r="G214" s="114"/>
      <c r="H214" s="114"/>
      <c r="I214" s="114"/>
      <c r="J214" s="115"/>
      <c r="K214" s="19"/>
    </row>
    <row r="215" spans="2:11">
      <c r="B215" s="113"/>
      <c r="C215" s="114"/>
      <c r="D215" s="114"/>
      <c r="E215" s="114"/>
      <c r="F215" s="114"/>
      <c r="G215" s="114"/>
      <c r="H215" s="114"/>
      <c r="I215" s="114"/>
      <c r="J215" s="115"/>
      <c r="K215" s="19"/>
    </row>
    <row r="216" spans="2:11">
      <c r="B216" s="113"/>
      <c r="C216" s="114"/>
      <c r="D216" s="114"/>
      <c r="E216" s="114"/>
      <c r="F216" s="114"/>
      <c r="G216" s="114"/>
      <c r="H216" s="114"/>
      <c r="I216" s="114"/>
      <c r="J216" s="115"/>
      <c r="K216" s="19"/>
    </row>
    <row r="217" spans="2:11">
      <c r="B217" s="113"/>
      <c r="C217" s="114"/>
      <c r="D217" s="114"/>
      <c r="E217" s="114"/>
      <c r="F217" s="114"/>
      <c r="G217" s="114"/>
      <c r="H217" s="114"/>
      <c r="I217" s="114"/>
      <c r="J217" s="115"/>
      <c r="K217" s="19"/>
    </row>
    <row r="218" spans="2:11">
      <c r="B218" s="113"/>
      <c r="C218" s="114"/>
      <c r="D218" s="114"/>
      <c r="E218" s="114"/>
      <c r="F218" s="114"/>
      <c r="G218" s="114"/>
      <c r="H218" s="114"/>
      <c r="I218" s="114"/>
      <c r="J218" s="115"/>
      <c r="K218" s="19"/>
    </row>
    <row r="219" spans="2:11">
      <c r="B219" s="113"/>
      <c r="C219" s="114"/>
      <c r="D219" s="114"/>
      <c r="E219" s="114"/>
      <c r="F219" s="114"/>
      <c r="G219" s="114"/>
      <c r="H219" s="114"/>
      <c r="I219" s="114"/>
      <c r="J219" s="115"/>
      <c r="K219" s="19"/>
    </row>
    <row r="220" spans="2:11">
      <c r="B220" s="113"/>
      <c r="C220" s="114"/>
      <c r="D220" s="114"/>
      <c r="E220" s="114"/>
      <c r="F220" s="114"/>
      <c r="G220" s="114"/>
      <c r="H220" s="114"/>
      <c r="I220" s="114"/>
      <c r="J220" s="115"/>
      <c r="K220" s="19"/>
    </row>
    <row r="221" spans="2:11">
      <c r="B221" s="113"/>
      <c r="C221" s="114"/>
      <c r="D221" s="114"/>
      <c r="E221" s="114"/>
      <c r="F221" s="114"/>
      <c r="G221" s="114"/>
      <c r="H221" s="114"/>
      <c r="I221" s="114"/>
      <c r="J221" s="115"/>
      <c r="K221" s="19"/>
    </row>
    <row r="222" spans="2:11">
      <c r="B222" s="113"/>
      <c r="C222" s="114"/>
      <c r="D222" s="114"/>
      <c r="E222" s="114"/>
      <c r="F222" s="114"/>
      <c r="G222" s="114"/>
      <c r="H222" s="114"/>
      <c r="I222" s="114"/>
      <c r="J222" s="115"/>
      <c r="K222" s="19"/>
    </row>
    <row r="223" spans="2:11">
      <c r="B223" s="116"/>
      <c r="C223" s="117"/>
      <c r="D223" s="117"/>
      <c r="E223" s="117"/>
      <c r="F223" s="117"/>
      <c r="G223" s="117"/>
      <c r="H223" s="117"/>
      <c r="I223" s="117"/>
      <c r="J223" s="118"/>
      <c r="K223" s="19"/>
    </row>
    <row r="224" spans="2:11">
      <c r="B224" s="65"/>
      <c r="C224" s="66"/>
      <c r="D224" s="66"/>
      <c r="E224" s="66"/>
      <c r="F224" s="66"/>
      <c r="G224" s="66"/>
      <c r="H224" s="66"/>
      <c r="I224" s="66"/>
      <c r="J224" s="67"/>
      <c r="K224" s="19"/>
    </row>
    <row r="225" spans="2:11">
      <c r="B225" s="65"/>
      <c r="C225" s="66"/>
      <c r="D225" s="66"/>
      <c r="E225" s="66"/>
      <c r="F225" s="66"/>
      <c r="G225" s="66"/>
      <c r="H225" s="66"/>
      <c r="I225" s="66"/>
      <c r="J225" s="67"/>
      <c r="K225" s="19"/>
    </row>
    <row r="226" spans="2:11">
      <c r="B226" s="65"/>
      <c r="C226" s="66"/>
      <c r="D226" s="66"/>
      <c r="E226" s="66"/>
      <c r="F226" s="66"/>
      <c r="G226" s="66"/>
      <c r="H226" s="66"/>
      <c r="I226" s="66"/>
      <c r="J226" s="67"/>
      <c r="K226" s="19"/>
    </row>
    <row r="227" spans="2:11">
      <c r="B227" s="65"/>
      <c r="C227" s="66"/>
      <c r="D227" s="66"/>
      <c r="E227" s="66"/>
      <c r="F227" s="66"/>
      <c r="G227" s="66"/>
      <c r="H227" s="66"/>
      <c r="I227" s="66"/>
      <c r="J227" s="67"/>
      <c r="K227" s="19"/>
    </row>
    <row r="228" spans="2:11">
      <c r="B228" s="65"/>
      <c r="C228" s="66"/>
      <c r="D228" s="66"/>
      <c r="E228" s="66"/>
      <c r="F228" s="66"/>
      <c r="G228" s="66"/>
      <c r="H228" s="66"/>
      <c r="I228" s="66"/>
      <c r="J228" s="67"/>
      <c r="K228" s="19"/>
    </row>
    <row r="229" spans="2:11">
      <c r="B229" s="65"/>
      <c r="C229" s="66"/>
      <c r="D229" s="66"/>
      <c r="E229" s="66"/>
      <c r="F229" s="66"/>
      <c r="G229" s="66"/>
      <c r="H229" s="66"/>
      <c r="I229" s="66"/>
      <c r="J229" s="67"/>
      <c r="K229" s="19"/>
    </row>
    <row r="230" spans="2:11">
      <c r="B230" s="65"/>
      <c r="C230" s="66"/>
      <c r="D230" s="66"/>
      <c r="E230" s="66"/>
      <c r="F230" s="66"/>
      <c r="G230" s="66"/>
      <c r="H230" s="66"/>
      <c r="I230" s="66"/>
      <c r="J230" s="67"/>
      <c r="K230" s="19"/>
    </row>
    <row r="231" spans="2:11">
      <c r="B231" s="68"/>
      <c r="C231" s="69"/>
      <c r="D231" s="69"/>
      <c r="E231" s="69"/>
      <c r="F231" s="69"/>
      <c r="G231" s="69"/>
      <c r="H231" s="69"/>
      <c r="I231" s="69"/>
      <c r="J231" s="70"/>
      <c r="K231" s="19"/>
    </row>
    <row r="232" spans="2:11">
      <c r="B232" s="13" t="s">
        <v>79</v>
      </c>
    </row>
    <row r="233" spans="2:11">
      <c r="I233" s="56"/>
      <c r="J233" s="56"/>
    </row>
    <row r="234" spans="2:11">
      <c r="I234" s="56" t="s">
        <v>16</v>
      </c>
      <c r="J234" s="56" t="s">
        <v>17</v>
      </c>
    </row>
    <row r="235" spans="2:11">
      <c r="I235" s="27"/>
      <c r="J235" s="27"/>
    </row>
    <row r="238" spans="2:11">
      <c r="B238" s="92" t="str">
        <f>CONCATENATE(AQ!H12,AQ!H24,AQ!H49)</f>
        <v/>
      </c>
      <c r="C238" s="93"/>
      <c r="D238" s="93"/>
      <c r="E238" s="93"/>
      <c r="F238" s="93"/>
      <c r="G238" s="93"/>
      <c r="H238" s="93"/>
      <c r="I238" s="93"/>
      <c r="J238" s="94"/>
      <c r="K238" s="19"/>
    </row>
    <row r="239" spans="2:11">
      <c r="B239" s="95"/>
      <c r="C239" s="96"/>
      <c r="D239" s="96"/>
      <c r="E239" s="96"/>
      <c r="F239" s="96"/>
      <c r="G239" s="96"/>
      <c r="H239" s="96"/>
      <c r="I239" s="96"/>
      <c r="J239" s="97"/>
      <c r="K239" s="19"/>
    </row>
    <row r="240" spans="2:11">
      <c r="B240" s="98"/>
      <c r="C240" s="99"/>
      <c r="D240" s="99"/>
      <c r="E240" s="99"/>
      <c r="F240" s="99"/>
      <c r="G240" s="99"/>
      <c r="H240" s="99"/>
      <c r="I240" s="99"/>
      <c r="J240" s="100"/>
      <c r="K240" s="19"/>
    </row>
    <row r="241" spans="2:11">
      <c r="B241" s="65"/>
      <c r="C241" s="66"/>
      <c r="D241" s="66"/>
      <c r="E241" s="66"/>
      <c r="F241" s="66"/>
      <c r="G241" s="66"/>
      <c r="H241" s="66"/>
      <c r="I241" s="66"/>
      <c r="J241" s="67"/>
      <c r="K241" s="19"/>
    </row>
    <row r="242" spans="2:11">
      <c r="B242" s="65"/>
      <c r="C242" s="66"/>
      <c r="D242" s="66"/>
      <c r="E242" s="66"/>
      <c r="F242" s="66"/>
      <c r="G242" s="66"/>
      <c r="H242" s="66"/>
      <c r="I242" s="66"/>
      <c r="J242" s="67"/>
      <c r="K242" s="19"/>
    </row>
    <row r="243" spans="2:11">
      <c r="B243" s="65"/>
      <c r="C243" s="66"/>
      <c r="D243" s="66"/>
      <c r="E243" s="66"/>
      <c r="F243" s="66"/>
      <c r="G243" s="66"/>
      <c r="H243" s="66"/>
      <c r="I243" s="66"/>
      <c r="J243" s="67"/>
      <c r="K243" s="19"/>
    </row>
    <row r="244" spans="2:11">
      <c r="B244" s="65"/>
      <c r="C244" s="66"/>
      <c r="D244" s="66"/>
      <c r="E244" s="66"/>
      <c r="F244" s="66"/>
      <c r="G244" s="66"/>
      <c r="H244" s="66"/>
      <c r="I244" s="66"/>
      <c r="J244" s="67"/>
      <c r="K244" s="19"/>
    </row>
    <row r="245" spans="2:11">
      <c r="B245" s="65"/>
      <c r="C245" s="66"/>
      <c r="D245" s="66"/>
      <c r="E245" s="66"/>
      <c r="F245" s="66"/>
      <c r="G245" s="66"/>
      <c r="H245" s="66"/>
      <c r="I245" s="66"/>
      <c r="J245" s="67"/>
      <c r="K245" s="19"/>
    </row>
    <row r="246" spans="2:11">
      <c r="B246" s="65"/>
      <c r="C246" s="66"/>
      <c r="D246" s="66"/>
      <c r="E246" s="66"/>
      <c r="F246" s="66"/>
      <c r="G246" s="66"/>
      <c r="H246" s="66"/>
      <c r="I246" s="66"/>
      <c r="J246" s="67"/>
      <c r="K246" s="19"/>
    </row>
    <row r="247" spans="2:11">
      <c r="B247" s="65"/>
      <c r="C247" s="66"/>
      <c r="D247" s="66"/>
      <c r="E247" s="66"/>
      <c r="F247" s="66"/>
      <c r="G247" s="66"/>
      <c r="H247" s="66"/>
      <c r="I247" s="66"/>
      <c r="J247" s="67"/>
      <c r="K247" s="19"/>
    </row>
    <row r="248" spans="2:11">
      <c r="B248" s="65"/>
      <c r="C248" s="66"/>
      <c r="D248" s="66"/>
      <c r="E248" s="66"/>
      <c r="F248" s="66"/>
      <c r="G248" s="66"/>
      <c r="H248" s="66"/>
      <c r="I248" s="66"/>
      <c r="J248" s="67"/>
      <c r="K248" s="19"/>
    </row>
    <row r="249" spans="2:11">
      <c r="B249" s="65"/>
      <c r="C249" s="66"/>
      <c r="D249" s="66"/>
      <c r="E249" s="66"/>
      <c r="F249" s="66"/>
      <c r="G249" s="66"/>
      <c r="H249" s="66"/>
      <c r="I249" s="66"/>
      <c r="J249" s="67"/>
      <c r="K249" s="19"/>
    </row>
    <row r="250" spans="2:11">
      <c r="B250" s="68"/>
      <c r="C250" s="69"/>
      <c r="D250" s="69"/>
      <c r="E250" s="69"/>
      <c r="F250" s="69"/>
      <c r="G250" s="69"/>
      <c r="H250" s="69"/>
      <c r="I250" s="69"/>
      <c r="J250" s="70"/>
      <c r="K250" s="19"/>
    </row>
    <row r="252" spans="2:11">
      <c r="I252" s="56" t="s">
        <v>16</v>
      </c>
      <c r="J252" s="56" t="s">
        <v>17</v>
      </c>
    </row>
    <row r="253" spans="2:11">
      <c r="I253" s="27"/>
      <c r="J253" s="27"/>
    </row>
    <row r="256" spans="2:11" ht="12.75" customHeight="1">
      <c r="B256" s="92" t="str">
        <f>CONCATENATE(AQ!H10,AQ!H33)</f>
        <v/>
      </c>
      <c r="C256" s="93"/>
      <c r="D256" s="93"/>
      <c r="E256" s="93"/>
      <c r="F256" s="93"/>
      <c r="G256" s="93"/>
      <c r="H256" s="93"/>
      <c r="I256" s="93"/>
      <c r="J256" s="94"/>
      <c r="K256" s="19"/>
    </row>
    <row r="257" spans="2:11">
      <c r="B257" s="98"/>
      <c r="C257" s="99"/>
      <c r="D257" s="99"/>
      <c r="E257" s="99"/>
      <c r="F257" s="99"/>
      <c r="G257" s="99"/>
      <c r="H257" s="99"/>
      <c r="I257" s="99"/>
      <c r="J257" s="100"/>
      <c r="K257" s="19"/>
    </row>
    <row r="258" spans="2:11">
      <c r="B258" s="65"/>
      <c r="C258" s="66"/>
      <c r="D258" s="66"/>
      <c r="E258" s="66"/>
      <c r="F258" s="66"/>
      <c r="G258" s="66"/>
      <c r="H258" s="66"/>
      <c r="I258" s="66"/>
      <c r="J258" s="67"/>
      <c r="K258" s="19"/>
    </row>
    <row r="259" spans="2:11">
      <c r="B259" s="65"/>
      <c r="C259" s="66"/>
      <c r="D259" s="66"/>
      <c r="E259" s="66"/>
      <c r="F259" s="66"/>
      <c r="G259" s="66"/>
      <c r="H259" s="66"/>
      <c r="I259" s="66"/>
      <c r="J259" s="67"/>
      <c r="K259" s="19"/>
    </row>
    <row r="260" spans="2:11">
      <c r="B260" s="65"/>
      <c r="C260" s="66"/>
      <c r="D260" s="66"/>
      <c r="E260" s="66"/>
      <c r="F260" s="66"/>
      <c r="G260" s="66"/>
      <c r="H260" s="66"/>
      <c r="I260" s="66"/>
      <c r="J260" s="67"/>
      <c r="K260" s="19"/>
    </row>
    <row r="261" spans="2:11">
      <c r="B261" s="65"/>
      <c r="C261" s="66"/>
      <c r="D261" s="66"/>
      <c r="E261" s="66"/>
      <c r="F261" s="66"/>
      <c r="G261" s="66"/>
      <c r="H261" s="66"/>
      <c r="I261" s="66"/>
      <c r="J261" s="67"/>
      <c r="K261" s="19"/>
    </row>
    <row r="262" spans="2:11">
      <c r="B262" s="65"/>
      <c r="C262" s="66"/>
      <c r="D262" s="66"/>
      <c r="E262" s="66"/>
      <c r="F262" s="66"/>
      <c r="G262" s="66"/>
      <c r="H262" s="66"/>
      <c r="I262" s="66"/>
      <c r="J262" s="67"/>
      <c r="K262" s="19"/>
    </row>
    <row r="263" spans="2:11">
      <c r="B263" s="65"/>
      <c r="C263" s="66"/>
      <c r="D263" s="66"/>
      <c r="E263" s="66"/>
      <c r="F263" s="66"/>
      <c r="G263" s="66"/>
      <c r="H263" s="66"/>
      <c r="I263" s="66"/>
      <c r="J263" s="67"/>
      <c r="K263" s="19"/>
    </row>
    <row r="264" spans="2:11">
      <c r="B264" s="65"/>
      <c r="C264" s="66"/>
      <c r="D264" s="66"/>
      <c r="E264" s="66"/>
      <c r="F264" s="66"/>
      <c r="G264" s="66"/>
      <c r="H264" s="66"/>
      <c r="I264" s="66"/>
      <c r="J264" s="67"/>
      <c r="K264" s="19"/>
    </row>
    <row r="265" spans="2:11">
      <c r="B265" s="65"/>
      <c r="C265" s="66"/>
      <c r="D265" s="66"/>
      <c r="E265" s="66"/>
      <c r="F265" s="66"/>
      <c r="G265" s="66"/>
      <c r="H265" s="66"/>
      <c r="I265" s="66"/>
      <c r="J265" s="67"/>
      <c r="K265" s="19"/>
    </row>
    <row r="266" spans="2:11">
      <c r="B266" s="65"/>
      <c r="C266" s="66"/>
      <c r="D266" s="66"/>
      <c r="E266" s="66"/>
      <c r="F266" s="66"/>
      <c r="G266" s="66"/>
      <c r="H266" s="66"/>
      <c r="I266" s="66"/>
      <c r="J266" s="67"/>
      <c r="K266" s="19"/>
    </row>
    <row r="267" spans="2:11">
      <c r="B267" s="68"/>
      <c r="C267" s="69"/>
      <c r="D267" s="69"/>
      <c r="E267" s="69"/>
      <c r="F267" s="69"/>
      <c r="G267" s="69"/>
      <c r="H267" s="69"/>
      <c r="I267" s="69"/>
      <c r="J267" s="70"/>
      <c r="K267" s="19"/>
    </row>
    <row r="269" spans="2:11">
      <c r="I269" s="56" t="s">
        <v>16</v>
      </c>
      <c r="J269" s="56" t="s">
        <v>17</v>
      </c>
    </row>
    <row r="270" spans="2:11">
      <c r="I270" s="27"/>
      <c r="J270" s="27"/>
    </row>
    <row r="273" spans="2:11">
      <c r="B273" s="80"/>
      <c r="C273" s="71"/>
      <c r="D273" s="71"/>
      <c r="E273" s="71"/>
      <c r="F273" s="71"/>
      <c r="G273" s="71"/>
      <c r="H273" s="71"/>
      <c r="I273" s="71"/>
      <c r="J273" s="72"/>
      <c r="K273" s="19"/>
    </row>
    <row r="274" spans="2:11">
      <c r="B274" s="65"/>
      <c r="C274" s="66"/>
      <c r="D274" s="66"/>
      <c r="E274" s="66"/>
      <c r="F274" s="66"/>
      <c r="G274" s="66"/>
      <c r="H274" s="66"/>
      <c r="I274" s="66"/>
      <c r="J274" s="67"/>
      <c r="K274" s="19"/>
    </row>
    <row r="275" spans="2:11">
      <c r="B275" s="65"/>
      <c r="C275" s="66"/>
      <c r="D275" s="66"/>
      <c r="E275" s="66"/>
      <c r="F275" s="66"/>
      <c r="G275" s="66"/>
      <c r="H275" s="66"/>
      <c r="I275" s="66"/>
      <c r="J275" s="67"/>
      <c r="K275" s="19"/>
    </row>
    <row r="276" spans="2:11">
      <c r="B276" s="65"/>
      <c r="C276" s="66"/>
      <c r="D276" s="66"/>
      <c r="E276" s="66"/>
      <c r="F276" s="66"/>
      <c r="G276" s="66"/>
      <c r="H276" s="66"/>
      <c r="I276" s="66"/>
      <c r="J276" s="67"/>
      <c r="K276" s="19"/>
    </row>
    <row r="277" spans="2:11">
      <c r="B277" s="65"/>
      <c r="C277" s="66"/>
      <c r="D277" s="66"/>
      <c r="E277" s="66"/>
      <c r="F277" s="66"/>
      <c r="G277" s="66"/>
      <c r="H277" s="66"/>
      <c r="I277" s="66"/>
      <c r="J277" s="67"/>
      <c r="K277" s="19"/>
    </row>
    <row r="278" spans="2:11">
      <c r="B278" s="65"/>
      <c r="C278" s="66"/>
      <c r="D278" s="66"/>
      <c r="E278" s="66"/>
      <c r="F278" s="66"/>
      <c r="G278" s="66"/>
      <c r="H278" s="66"/>
      <c r="I278" s="66"/>
      <c r="J278" s="67"/>
      <c r="K278" s="19"/>
    </row>
    <row r="279" spans="2:11">
      <c r="B279" s="65"/>
      <c r="C279" s="66"/>
      <c r="D279" s="66"/>
      <c r="E279" s="66"/>
      <c r="F279" s="66"/>
      <c r="G279" s="66"/>
      <c r="H279" s="66"/>
      <c r="I279" s="66"/>
      <c r="J279" s="67"/>
      <c r="K279" s="19"/>
    </row>
    <row r="280" spans="2:11">
      <c r="B280" s="65"/>
      <c r="C280" s="66"/>
      <c r="D280" s="66"/>
      <c r="E280" s="66"/>
      <c r="F280" s="66"/>
      <c r="G280" s="66"/>
      <c r="H280" s="66"/>
      <c r="I280" s="66"/>
      <c r="J280" s="67"/>
      <c r="K280" s="19"/>
    </row>
    <row r="281" spans="2:11">
      <c r="B281" s="65"/>
      <c r="C281" s="66"/>
      <c r="D281" s="66"/>
      <c r="E281" s="66"/>
      <c r="F281" s="66"/>
      <c r="G281" s="66"/>
      <c r="H281" s="66"/>
      <c r="I281" s="66"/>
      <c r="J281" s="67"/>
      <c r="K281" s="19"/>
    </row>
    <row r="282" spans="2:11">
      <c r="B282" s="68"/>
      <c r="C282" s="69"/>
      <c r="D282" s="69"/>
      <c r="E282" s="69"/>
      <c r="F282" s="69"/>
      <c r="G282" s="69"/>
      <c r="H282" s="69"/>
      <c r="I282" s="69"/>
      <c r="J282" s="70"/>
      <c r="K282" s="19"/>
    </row>
    <row r="283" spans="2:11">
      <c r="I283" s="56" t="s">
        <v>16</v>
      </c>
      <c r="J283" s="56" t="s">
        <v>17</v>
      </c>
    </row>
    <row r="284" spans="2:11">
      <c r="I284" s="27"/>
      <c r="J284" s="27"/>
    </row>
    <row r="285" spans="2:11">
      <c r="I285" s="58"/>
      <c r="J285" s="58"/>
    </row>
    <row r="286" spans="2:11">
      <c r="I286" s="58"/>
      <c r="J286" s="58"/>
    </row>
    <row r="287" spans="2:11" ht="12.75" customHeight="1">
      <c r="B287" s="92" t="str">
        <f>CONCATENATE(AQ!H13,AQ!H14,AQ!H17,AQ!H20,AQ!H27,AQ!H31,AQ!H36,AQ!H38)</f>
        <v/>
      </c>
      <c r="C287" s="93"/>
      <c r="D287" s="93"/>
      <c r="E287" s="93"/>
      <c r="F287" s="93"/>
      <c r="G287" s="93"/>
      <c r="H287" s="93"/>
      <c r="I287" s="93"/>
      <c r="J287" s="94"/>
      <c r="K287" s="19"/>
    </row>
    <row r="288" spans="2:11">
      <c r="B288" s="95"/>
      <c r="C288" s="96"/>
      <c r="D288" s="96"/>
      <c r="E288" s="96"/>
      <c r="F288" s="96"/>
      <c r="G288" s="96"/>
      <c r="H288" s="96"/>
      <c r="I288" s="96"/>
      <c r="J288" s="97"/>
      <c r="K288" s="19"/>
    </row>
    <row r="289" spans="2:11">
      <c r="B289" s="95"/>
      <c r="C289" s="96"/>
      <c r="D289" s="96"/>
      <c r="E289" s="96"/>
      <c r="F289" s="96"/>
      <c r="G289" s="96"/>
      <c r="H289" s="96"/>
      <c r="I289" s="96"/>
      <c r="J289" s="97"/>
      <c r="K289" s="19"/>
    </row>
    <row r="290" spans="2:11">
      <c r="B290" s="95"/>
      <c r="C290" s="96"/>
      <c r="D290" s="96"/>
      <c r="E290" s="96"/>
      <c r="F290" s="96"/>
      <c r="G290" s="96"/>
      <c r="H290" s="96"/>
      <c r="I290" s="96"/>
      <c r="J290" s="97"/>
      <c r="K290" s="19"/>
    </row>
    <row r="291" spans="2:11">
      <c r="B291" s="95"/>
      <c r="C291" s="96"/>
      <c r="D291" s="96"/>
      <c r="E291" s="96"/>
      <c r="F291" s="96"/>
      <c r="G291" s="96"/>
      <c r="H291" s="96"/>
      <c r="I291" s="96"/>
      <c r="J291" s="97"/>
      <c r="K291" s="19"/>
    </row>
    <row r="292" spans="2:11">
      <c r="B292" s="95"/>
      <c r="C292" s="96"/>
      <c r="D292" s="96"/>
      <c r="E292" s="96"/>
      <c r="F292" s="96"/>
      <c r="G292" s="96"/>
      <c r="H292" s="96"/>
      <c r="I292" s="96"/>
      <c r="J292" s="97"/>
      <c r="K292" s="19"/>
    </row>
    <row r="293" spans="2:11">
      <c r="B293" s="95"/>
      <c r="C293" s="96"/>
      <c r="D293" s="96"/>
      <c r="E293" s="96"/>
      <c r="F293" s="96"/>
      <c r="G293" s="96"/>
      <c r="H293" s="96"/>
      <c r="I293" s="96"/>
      <c r="J293" s="97"/>
      <c r="K293" s="19"/>
    </row>
    <row r="294" spans="2:11">
      <c r="B294" s="98"/>
      <c r="C294" s="99"/>
      <c r="D294" s="99"/>
      <c r="E294" s="99"/>
      <c r="F294" s="99"/>
      <c r="G294" s="99"/>
      <c r="H294" s="99"/>
      <c r="I294" s="99"/>
      <c r="J294" s="100"/>
      <c r="K294" s="19"/>
    </row>
    <row r="295" spans="2:11">
      <c r="B295" s="65"/>
      <c r="C295" s="66"/>
      <c r="D295" s="66"/>
      <c r="E295" s="66"/>
      <c r="F295" s="66"/>
      <c r="G295" s="66"/>
      <c r="H295" s="66"/>
      <c r="I295" s="66"/>
      <c r="J295" s="67"/>
      <c r="K295" s="19"/>
    </row>
    <row r="296" spans="2:11">
      <c r="B296" s="65"/>
      <c r="C296" s="66"/>
      <c r="D296" s="66"/>
      <c r="E296" s="66"/>
      <c r="F296" s="66"/>
      <c r="G296" s="66"/>
      <c r="H296" s="66"/>
      <c r="I296" s="66"/>
      <c r="J296" s="67"/>
      <c r="K296" s="19"/>
    </row>
    <row r="297" spans="2:11">
      <c r="B297" s="65"/>
      <c r="C297" s="66"/>
      <c r="D297" s="66"/>
      <c r="E297" s="66"/>
      <c r="F297" s="66"/>
      <c r="G297" s="66"/>
      <c r="H297" s="66"/>
      <c r="I297" s="66"/>
      <c r="J297" s="67"/>
      <c r="K297" s="19"/>
    </row>
    <row r="298" spans="2:11">
      <c r="B298" s="65"/>
      <c r="C298" s="66"/>
      <c r="D298" s="66"/>
      <c r="E298" s="66"/>
      <c r="F298" s="66"/>
      <c r="G298" s="66"/>
      <c r="H298" s="66"/>
      <c r="I298" s="66"/>
      <c r="J298" s="67"/>
      <c r="K298" s="19"/>
    </row>
    <row r="299" spans="2:11">
      <c r="B299" s="65"/>
      <c r="C299" s="66"/>
      <c r="D299" s="66"/>
      <c r="E299" s="66"/>
      <c r="F299" s="66"/>
      <c r="G299" s="66"/>
      <c r="H299" s="66"/>
      <c r="I299" s="66"/>
      <c r="J299" s="67"/>
      <c r="K299" s="19"/>
    </row>
    <row r="300" spans="2:11">
      <c r="B300" s="65"/>
      <c r="C300" s="66"/>
      <c r="D300" s="66"/>
      <c r="E300" s="66"/>
      <c r="F300" s="66"/>
      <c r="G300" s="66"/>
      <c r="H300" s="66"/>
      <c r="I300" s="66"/>
      <c r="J300" s="67"/>
      <c r="K300" s="19"/>
    </row>
    <row r="301" spans="2:11">
      <c r="B301" s="65"/>
      <c r="C301" s="66"/>
      <c r="D301" s="66"/>
      <c r="E301" s="66"/>
      <c r="F301" s="66"/>
      <c r="G301" s="66"/>
      <c r="H301" s="66"/>
      <c r="I301" s="66"/>
      <c r="J301" s="67"/>
      <c r="K301" s="19"/>
    </row>
    <row r="302" spans="2:11">
      <c r="B302" s="65"/>
      <c r="C302" s="66"/>
      <c r="D302" s="66"/>
      <c r="E302" s="66"/>
      <c r="F302" s="66"/>
      <c r="G302" s="66"/>
      <c r="H302" s="66"/>
      <c r="I302" s="66"/>
      <c r="J302" s="67"/>
      <c r="K302" s="19"/>
    </row>
    <row r="303" spans="2:11">
      <c r="B303" s="65"/>
      <c r="C303" s="66"/>
      <c r="D303" s="66"/>
      <c r="E303" s="66"/>
      <c r="F303" s="66"/>
      <c r="G303" s="66"/>
      <c r="H303" s="66"/>
      <c r="I303" s="66"/>
      <c r="J303" s="67"/>
      <c r="K303" s="19"/>
    </row>
    <row r="304" spans="2:11">
      <c r="B304" s="68"/>
      <c r="C304" s="69"/>
      <c r="D304" s="69"/>
      <c r="E304" s="69"/>
      <c r="F304" s="69"/>
      <c r="G304" s="69"/>
      <c r="H304" s="69"/>
      <c r="I304" s="69"/>
      <c r="J304" s="70"/>
      <c r="K304" s="19"/>
    </row>
    <row r="305" spans="2:11">
      <c r="B305" s="59"/>
    </row>
    <row r="306" spans="2:11">
      <c r="I306" s="56" t="s">
        <v>16</v>
      </c>
      <c r="J306" s="56" t="s">
        <v>17</v>
      </c>
    </row>
    <row r="307" spans="2:11">
      <c r="I307" s="27"/>
      <c r="J307" s="27"/>
    </row>
    <row r="310" spans="2:11" ht="12.75" customHeight="1">
      <c r="B310" s="92" t="str">
        <f>CONCATENATE(EQ!I18,EQ!I68)</f>
        <v/>
      </c>
      <c r="C310" s="93"/>
      <c r="D310" s="93"/>
      <c r="E310" s="93"/>
      <c r="F310" s="93"/>
      <c r="G310" s="93"/>
      <c r="H310" s="93"/>
      <c r="I310" s="93"/>
      <c r="J310" s="94"/>
      <c r="K310" s="19"/>
    </row>
    <row r="311" spans="2:11">
      <c r="B311" s="98"/>
      <c r="C311" s="99"/>
      <c r="D311" s="99"/>
      <c r="E311" s="99"/>
      <c r="F311" s="99"/>
      <c r="G311" s="99"/>
      <c r="H311" s="99"/>
      <c r="I311" s="99"/>
      <c r="J311" s="100"/>
      <c r="K311" s="19"/>
    </row>
    <row r="312" spans="2:11">
      <c r="B312" s="65"/>
      <c r="C312" s="66"/>
      <c r="D312" s="66"/>
      <c r="E312" s="66"/>
      <c r="F312" s="66"/>
      <c r="G312" s="66"/>
      <c r="H312" s="66"/>
      <c r="I312" s="66"/>
      <c r="J312" s="67"/>
      <c r="K312" s="19"/>
    </row>
    <row r="313" spans="2:11">
      <c r="B313" s="65"/>
      <c r="C313" s="66"/>
      <c r="D313" s="66"/>
      <c r="E313" s="66"/>
      <c r="F313" s="66"/>
      <c r="G313" s="66"/>
      <c r="H313" s="66"/>
      <c r="I313" s="66"/>
      <c r="J313" s="67"/>
      <c r="K313" s="19"/>
    </row>
    <row r="314" spans="2:11">
      <c r="B314" s="65"/>
      <c r="C314" s="66"/>
      <c r="D314" s="66"/>
      <c r="E314" s="66"/>
      <c r="F314" s="66"/>
      <c r="G314" s="66"/>
      <c r="H314" s="66"/>
      <c r="I314" s="66"/>
      <c r="J314" s="67"/>
      <c r="K314" s="19"/>
    </row>
    <row r="315" spans="2:11">
      <c r="B315" s="65"/>
      <c r="C315" s="66"/>
      <c r="D315" s="66"/>
      <c r="E315" s="66"/>
      <c r="F315" s="66"/>
      <c r="G315" s="66"/>
      <c r="H315" s="66"/>
      <c r="I315" s="66"/>
      <c r="J315" s="67"/>
      <c r="K315" s="19"/>
    </row>
    <row r="316" spans="2:11">
      <c r="B316" s="65"/>
      <c r="C316" s="66"/>
      <c r="D316" s="66"/>
      <c r="E316" s="66"/>
      <c r="F316" s="66"/>
      <c r="G316" s="66"/>
      <c r="H316" s="66"/>
      <c r="I316" s="66"/>
      <c r="J316" s="67"/>
      <c r="K316" s="19"/>
    </row>
    <row r="317" spans="2:11">
      <c r="B317" s="65"/>
      <c r="C317" s="66"/>
      <c r="D317" s="66"/>
      <c r="E317" s="66"/>
      <c r="F317" s="66"/>
      <c r="G317" s="66"/>
      <c r="H317" s="66"/>
      <c r="I317" s="66"/>
      <c r="J317" s="67"/>
      <c r="K317" s="19"/>
    </row>
    <row r="318" spans="2:11">
      <c r="B318" s="65"/>
      <c r="C318" s="66"/>
      <c r="D318" s="66"/>
      <c r="E318" s="66"/>
      <c r="F318" s="66"/>
      <c r="G318" s="66"/>
      <c r="H318" s="66"/>
      <c r="I318" s="66"/>
      <c r="J318" s="67"/>
      <c r="K318" s="19"/>
    </row>
    <row r="319" spans="2:11">
      <c r="B319" s="65"/>
      <c r="C319" s="66"/>
      <c r="D319" s="66"/>
      <c r="E319" s="66"/>
      <c r="F319" s="66"/>
      <c r="G319" s="66"/>
      <c r="H319" s="66"/>
      <c r="I319" s="66"/>
      <c r="J319" s="67"/>
      <c r="K319" s="19"/>
    </row>
    <row r="320" spans="2:11">
      <c r="B320" s="65"/>
      <c r="C320" s="66"/>
      <c r="D320" s="66"/>
      <c r="E320" s="66"/>
      <c r="F320" s="66"/>
      <c r="G320" s="66"/>
      <c r="H320" s="66"/>
      <c r="I320" s="66"/>
      <c r="J320" s="67"/>
      <c r="K320" s="19"/>
    </row>
    <row r="321" spans="2:11">
      <c r="B321" s="68"/>
      <c r="C321" s="69"/>
      <c r="D321" s="69"/>
      <c r="E321" s="69"/>
      <c r="F321" s="69"/>
      <c r="G321" s="69"/>
      <c r="H321" s="69"/>
      <c r="I321" s="69"/>
      <c r="J321" s="70"/>
      <c r="K321" s="19"/>
    </row>
    <row r="322" spans="2:11">
      <c r="B322" s="59"/>
    </row>
    <row r="323" spans="2:11">
      <c r="B323" s="13" t="s">
        <v>78</v>
      </c>
    </row>
    <row r="324" spans="2:11">
      <c r="I324" s="56"/>
      <c r="J324" s="56"/>
    </row>
    <row r="325" spans="2:11">
      <c r="I325" s="56" t="s">
        <v>16</v>
      </c>
      <c r="J325" s="56" t="s">
        <v>17</v>
      </c>
    </row>
    <row r="326" spans="2:11">
      <c r="I326" s="27"/>
      <c r="J326" s="27"/>
    </row>
    <row r="327" spans="2:11" ht="13.5" customHeight="1"/>
    <row r="328" spans="2:11" ht="13.5" customHeight="1"/>
    <row r="329" spans="2:11" ht="12.75" customHeight="1">
      <c r="B329" s="92" t="str">
        <f>CONCATENATE(AQ!H47,EQ!I23,EQ!I45)</f>
        <v/>
      </c>
      <c r="C329" s="93"/>
      <c r="D329" s="93"/>
      <c r="E329" s="93"/>
      <c r="F329" s="93"/>
      <c r="G329" s="93"/>
      <c r="H329" s="93"/>
      <c r="I329" s="93"/>
      <c r="J329" s="94"/>
      <c r="K329" s="19"/>
    </row>
    <row r="330" spans="2:11">
      <c r="B330" s="95"/>
      <c r="C330" s="96"/>
      <c r="D330" s="96"/>
      <c r="E330" s="96"/>
      <c r="F330" s="96"/>
      <c r="G330" s="96"/>
      <c r="H330" s="96"/>
      <c r="I330" s="96"/>
      <c r="J330" s="97"/>
      <c r="K330" s="19"/>
    </row>
    <row r="331" spans="2:11">
      <c r="B331" s="95"/>
      <c r="C331" s="96"/>
      <c r="D331" s="96"/>
      <c r="E331" s="96"/>
      <c r="F331" s="96"/>
      <c r="G331" s="96"/>
      <c r="H331" s="96"/>
      <c r="I331" s="96"/>
      <c r="J331" s="97"/>
      <c r="K331" s="19"/>
    </row>
    <row r="332" spans="2:11">
      <c r="B332" s="98"/>
      <c r="C332" s="99"/>
      <c r="D332" s="99"/>
      <c r="E332" s="99"/>
      <c r="F332" s="99"/>
      <c r="G332" s="99"/>
      <c r="H332" s="99"/>
      <c r="I332" s="99"/>
      <c r="J332" s="100"/>
      <c r="K332" s="19"/>
    </row>
    <row r="333" spans="2:11">
      <c r="B333" s="65"/>
      <c r="C333" s="66"/>
      <c r="D333" s="66"/>
      <c r="E333" s="66"/>
      <c r="F333" s="66"/>
      <c r="G333" s="66"/>
      <c r="H333" s="66"/>
      <c r="I333" s="66"/>
      <c r="J333" s="67"/>
      <c r="K333" s="19"/>
    </row>
    <row r="334" spans="2:11">
      <c r="B334" s="65"/>
      <c r="C334" s="66"/>
      <c r="D334" s="66"/>
      <c r="E334" s="66"/>
      <c r="F334" s="66"/>
      <c r="G334" s="66"/>
      <c r="H334" s="66"/>
      <c r="I334" s="66"/>
      <c r="J334" s="67"/>
      <c r="K334" s="19"/>
    </row>
    <row r="335" spans="2:11">
      <c r="B335" s="65"/>
      <c r="C335" s="66"/>
      <c r="D335" s="66"/>
      <c r="E335" s="66"/>
      <c r="F335" s="66"/>
      <c r="G335" s="66"/>
      <c r="H335" s="66"/>
      <c r="I335" s="66"/>
      <c r="J335" s="67"/>
      <c r="K335" s="19"/>
    </row>
    <row r="336" spans="2:11">
      <c r="B336" s="65"/>
      <c r="C336" s="66"/>
      <c r="D336" s="66"/>
      <c r="E336" s="66"/>
      <c r="F336" s="66"/>
      <c r="G336" s="66"/>
      <c r="H336" s="66"/>
      <c r="I336" s="66"/>
      <c r="J336" s="67"/>
      <c r="K336" s="19"/>
    </row>
    <row r="337" spans="2:11">
      <c r="B337" s="68"/>
      <c r="C337" s="69"/>
      <c r="D337" s="69"/>
      <c r="E337" s="69"/>
      <c r="F337" s="69"/>
      <c r="G337" s="69"/>
      <c r="H337" s="69"/>
      <c r="I337" s="69"/>
      <c r="J337" s="70"/>
      <c r="K337" s="19"/>
    </row>
    <row r="338" spans="2:11">
      <c r="I338" s="56" t="s">
        <v>16</v>
      </c>
      <c r="J338" s="56" t="s">
        <v>17</v>
      </c>
    </row>
    <row r="339" spans="2:11">
      <c r="I339" s="27"/>
      <c r="J339" s="27"/>
    </row>
    <row r="342" spans="2:11" ht="23.25" customHeight="1">
      <c r="B342" s="57"/>
      <c r="C342" s="19"/>
      <c r="D342" s="19"/>
      <c r="E342" s="19"/>
      <c r="F342" s="19"/>
      <c r="G342" s="19"/>
      <c r="H342" s="19"/>
      <c r="I342" s="19"/>
      <c r="J342" s="19"/>
      <c r="K342" s="19"/>
    </row>
    <row r="343" spans="2:11">
      <c r="B343" s="57"/>
      <c r="C343" s="19"/>
      <c r="D343" s="19"/>
      <c r="E343" s="19"/>
      <c r="F343" s="19"/>
      <c r="G343" s="19"/>
      <c r="H343" s="19"/>
      <c r="I343" s="19"/>
      <c r="J343" s="19"/>
      <c r="K343" s="19"/>
    </row>
    <row r="344" spans="2:11">
      <c r="B344" s="92" t="str">
        <f>CONCATENATE(AQ!H25,AQ!H34,AQ!H41,AQ!H46,EQ!I9,EQ!I62)</f>
        <v/>
      </c>
      <c r="C344" s="93"/>
      <c r="D344" s="93"/>
      <c r="E344" s="93"/>
      <c r="F344" s="93"/>
      <c r="G344" s="93"/>
      <c r="H344" s="93"/>
      <c r="I344" s="93"/>
      <c r="J344" s="94"/>
      <c r="K344" s="19"/>
    </row>
    <row r="345" spans="2:11">
      <c r="B345" s="95"/>
      <c r="C345" s="96"/>
      <c r="D345" s="96"/>
      <c r="E345" s="96"/>
      <c r="F345" s="96"/>
      <c r="G345" s="96"/>
      <c r="H345" s="96"/>
      <c r="I345" s="96"/>
      <c r="J345" s="97"/>
      <c r="K345" s="19"/>
    </row>
    <row r="346" spans="2:11">
      <c r="B346" s="95"/>
      <c r="C346" s="96"/>
      <c r="D346" s="96"/>
      <c r="E346" s="96"/>
      <c r="F346" s="96"/>
      <c r="G346" s="96"/>
      <c r="H346" s="96"/>
      <c r="I346" s="96"/>
      <c r="J346" s="97"/>
      <c r="K346" s="19"/>
    </row>
    <row r="347" spans="2:11">
      <c r="B347" s="95"/>
      <c r="C347" s="96"/>
      <c r="D347" s="96"/>
      <c r="E347" s="96"/>
      <c r="F347" s="96"/>
      <c r="G347" s="96"/>
      <c r="H347" s="96"/>
      <c r="I347" s="96"/>
      <c r="J347" s="97"/>
      <c r="K347" s="19"/>
    </row>
    <row r="348" spans="2:11">
      <c r="B348" s="95"/>
      <c r="C348" s="96"/>
      <c r="D348" s="96"/>
      <c r="E348" s="96"/>
      <c r="F348" s="96"/>
      <c r="G348" s="96"/>
      <c r="H348" s="96"/>
      <c r="I348" s="96"/>
      <c r="J348" s="97"/>
      <c r="K348" s="19"/>
    </row>
    <row r="349" spans="2:11">
      <c r="B349" s="98"/>
      <c r="C349" s="99"/>
      <c r="D349" s="99"/>
      <c r="E349" s="99"/>
      <c r="F349" s="99"/>
      <c r="G349" s="99"/>
      <c r="H349" s="99"/>
      <c r="I349" s="99"/>
      <c r="J349" s="100"/>
      <c r="K349" s="19"/>
    </row>
    <row r="350" spans="2:11">
      <c r="B350" s="65"/>
      <c r="C350" s="66"/>
      <c r="D350" s="66"/>
      <c r="E350" s="66"/>
      <c r="F350" s="66"/>
      <c r="G350" s="66"/>
      <c r="H350" s="66"/>
      <c r="I350" s="66"/>
      <c r="J350" s="67"/>
      <c r="K350" s="19"/>
    </row>
    <row r="351" spans="2:11">
      <c r="B351" s="65"/>
      <c r="C351" s="66"/>
      <c r="D351" s="66"/>
      <c r="E351" s="66"/>
      <c r="F351" s="66"/>
      <c r="G351" s="66"/>
      <c r="H351" s="66"/>
      <c r="I351" s="66"/>
      <c r="J351" s="67"/>
      <c r="K351" s="19"/>
    </row>
    <row r="352" spans="2:11">
      <c r="B352" s="65"/>
      <c r="C352" s="66"/>
      <c r="D352" s="66"/>
      <c r="E352" s="66"/>
      <c r="F352" s="66"/>
      <c r="G352" s="66"/>
      <c r="H352" s="66"/>
      <c r="I352" s="66"/>
      <c r="J352" s="67"/>
      <c r="K352" s="19"/>
    </row>
    <row r="353" spans="2:11">
      <c r="B353" s="65"/>
      <c r="C353" s="66"/>
      <c r="D353" s="66"/>
      <c r="E353" s="66"/>
      <c r="F353" s="66"/>
      <c r="G353" s="66"/>
      <c r="H353" s="66"/>
      <c r="I353" s="66"/>
      <c r="J353" s="67"/>
      <c r="K353" s="19"/>
    </row>
    <row r="354" spans="2:11">
      <c r="B354" s="65"/>
      <c r="C354" s="66"/>
      <c r="D354" s="66"/>
      <c r="E354" s="66"/>
      <c r="F354" s="66"/>
      <c r="G354" s="66"/>
      <c r="H354" s="66"/>
      <c r="I354" s="66"/>
      <c r="J354" s="67"/>
      <c r="K354" s="19"/>
    </row>
    <row r="355" spans="2:11">
      <c r="B355" s="65"/>
      <c r="C355" s="66"/>
      <c r="D355" s="66"/>
      <c r="E355" s="66"/>
      <c r="F355" s="66"/>
      <c r="G355" s="66"/>
      <c r="H355" s="66"/>
      <c r="I355" s="66"/>
      <c r="J355" s="67"/>
      <c r="K355" s="19"/>
    </row>
    <row r="356" spans="2:11">
      <c r="B356" s="65"/>
      <c r="C356" s="66"/>
      <c r="D356" s="66"/>
      <c r="E356" s="66"/>
      <c r="F356" s="66"/>
      <c r="G356" s="66"/>
      <c r="H356" s="66"/>
      <c r="I356" s="66"/>
      <c r="J356" s="67"/>
      <c r="K356" s="19"/>
    </row>
    <row r="357" spans="2:11">
      <c r="B357" s="68"/>
      <c r="C357" s="69"/>
      <c r="D357" s="69"/>
      <c r="E357" s="69"/>
      <c r="F357" s="69"/>
      <c r="G357" s="69"/>
      <c r="H357" s="69"/>
      <c r="I357" s="69"/>
      <c r="J357" s="70"/>
      <c r="K357" s="19"/>
    </row>
    <row r="359" spans="2:11">
      <c r="I359" s="56" t="s">
        <v>16</v>
      </c>
      <c r="J359" s="56" t="s">
        <v>17</v>
      </c>
    </row>
    <row r="360" spans="2:11">
      <c r="I360" s="27"/>
      <c r="J360" s="27"/>
    </row>
    <row r="361" spans="2:11">
      <c r="I361" s="58"/>
      <c r="J361" s="58"/>
    </row>
    <row r="363" spans="2:11">
      <c r="B363" s="80"/>
      <c r="C363" s="71"/>
      <c r="D363" s="71"/>
      <c r="E363" s="71"/>
      <c r="F363" s="71"/>
      <c r="G363" s="71"/>
      <c r="H363" s="71"/>
      <c r="I363" s="71"/>
      <c r="J363" s="72"/>
      <c r="K363" s="19"/>
    </row>
    <row r="364" spans="2:11">
      <c r="B364" s="65"/>
      <c r="C364" s="66"/>
      <c r="D364" s="66"/>
      <c r="E364" s="66"/>
      <c r="F364" s="66"/>
      <c r="G364" s="66"/>
      <c r="H364" s="66"/>
      <c r="I364" s="66"/>
      <c r="J364" s="67"/>
      <c r="K364" s="19"/>
    </row>
    <row r="365" spans="2:11">
      <c r="B365" s="65"/>
      <c r="C365" s="66"/>
      <c r="D365" s="66"/>
      <c r="E365" s="66"/>
      <c r="F365" s="66"/>
      <c r="G365" s="66"/>
      <c r="H365" s="66"/>
      <c r="I365" s="66"/>
      <c r="J365" s="67"/>
      <c r="K365" s="19"/>
    </row>
    <row r="366" spans="2:11">
      <c r="B366" s="65"/>
      <c r="C366" s="66"/>
      <c r="D366" s="66"/>
      <c r="E366" s="66"/>
      <c r="F366" s="66"/>
      <c r="G366" s="66"/>
      <c r="H366" s="66"/>
      <c r="I366" s="66"/>
      <c r="J366" s="67"/>
      <c r="K366" s="19"/>
    </row>
    <row r="367" spans="2:11">
      <c r="B367" s="65"/>
      <c r="C367" s="66"/>
      <c r="D367" s="66"/>
      <c r="E367" s="66"/>
      <c r="F367" s="66"/>
      <c r="G367" s="66"/>
      <c r="H367" s="66"/>
      <c r="I367" s="66"/>
      <c r="J367" s="67"/>
      <c r="K367" s="19"/>
    </row>
    <row r="368" spans="2:11">
      <c r="B368" s="65"/>
      <c r="C368" s="66"/>
      <c r="D368" s="66"/>
      <c r="E368" s="66"/>
      <c r="F368" s="66"/>
      <c r="G368" s="66"/>
      <c r="H368" s="66"/>
      <c r="I368" s="66"/>
      <c r="J368" s="67"/>
      <c r="K368" s="19"/>
    </row>
    <row r="369" spans="2:11">
      <c r="B369" s="65"/>
      <c r="C369" s="66"/>
      <c r="D369" s="66"/>
      <c r="E369" s="66"/>
      <c r="F369" s="66"/>
      <c r="G369" s="66"/>
      <c r="H369" s="66"/>
      <c r="I369" s="66"/>
      <c r="J369" s="67"/>
      <c r="K369" s="19"/>
    </row>
    <row r="370" spans="2:11">
      <c r="B370" s="65"/>
      <c r="C370" s="66"/>
      <c r="D370" s="66"/>
      <c r="E370" s="66"/>
      <c r="F370" s="66"/>
      <c r="G370" s="66"/>
      <c r="H370" s="66"/>
      <c r="I370" s="66"/>
      <c r="J370" s="67"/>
      <c r="K370" s="19"/>
    </row>
    <row r="371" spans="2:11">
      <c r="B371" s="65"/>
      <c r="C371" s="66"/>
      <c r="D371" s="66"/>
      <c r="E371" s="66"/>
      <c r="F371" s="66"/>
      <c r="G371" s="66"/>
      <c r="H371" s="66"/>
      <c r="I371" s="66"/>
      <c r="J371" s="67"/>
      <c r="K371" s="19"/>
    </row>
    <row r="372" spans="2:11">
      <c r="B372" s="68"/>
      <c r="C372" s="69"/>
      <c r="D372" s="69"/>
      <c r="E372" s="69"/>
      <c r="F372" s="69"/>
      <c r="G372" s="69"/>
      <c r="H372" s="69"/>
      <c r="I372" s="69"/>
      <c r="J372" s="70"/>
      <c r="K372" s="19"/>
    </row>
    <row r="374" spans="2:11">
      <c r="I374" s="56" t="s">
        <v>16</v>
      </c>
      <c r="J374" s="56" t="s">
        <v>17</v>
      </c>
    </row>
    <row r="375" spans="2:11">
      <c r="I375" s="27"/>
      <c r="J375" s="27"/>
    </row>
    <row r="376" spans="2:11">
      <c r="I376" s="58"/>
      <c r="J376" s="58"/>
    </row>
    <row r="377" spans="2:11">
      <c r="I377" s="58"/>
      <c r="J377" s="58"/>
    </row>
    <row r="378" spans="2:11">
      <c r="B378" s="57"/>
      <c r="C378" s="19"/>
      <c r="D378" s="19"/>
      <c r="E378" s="19"/>
      <c r="F378" s="19"/>
      <c r="G378" s="19"/>
      <c r="H378" s="19"/>
      <c r="I378" s="19"/>
      <c r="J378" s="19"/>
      <c r="K378" s="19"/>
    </row>
    <row r="379" spans="2:11" ht="23.25" customHeight="1">
      <c r="B379" s="57"/>
      <c r="C379" s="19"/>
      <c r="D379" s="19"/>
      <c r="E379" s="19"/>
      <c r="F379" s="19"/>
      <c r="G379" s="19"/>
      <c r="H379" s="19"/>
      <c r="I379" s="19"/>
      <c r="J379" s="19"/>
      <c r="K379" s="19"/>
    </row>
    <row r="380" spans="2:11">
      <c r="B380" s="92" t="str">
        <f>CONCATENATE(AQ!H39,EQ!I49)</f>
        <v/>
      </c>
      <c r="C380" s="93"/>
      <c r="D380" s="93"/>
      <c r="E380" s="93"/>
      <c r="F380" s="93"/>
      <c r="G380" s="93"/>
      <c r="H380" s="93"/>
      <c r="I380" s="93"/>
      <c r="J380" s="94"/>
      <c r="K380" s="19"/>
    </row>
    <row r="381" spans="2:11">
      <c r="B381" s="98"/>
      <c r="C381" s="99"/>
      <c r="D381" s="99"/>
      <c r="E381" s="99"/>
      <c r="F381" s="99"/>
      <c r="G381" s="99"/>
      <c r="H381" s="99"/>
      <c r="I381" s="99"/>
      <c r="J381" s="100"/>
      <c r="K381" s="19"/>
    </row>
    <row r="382" spans="2:11">
      <c r="B382" s="65"/>
      <c r="C382" s="66"/>
      <c r="D382" s="66"/>
      <c r="E382" s="66"/>
      <c r="F382" s="66"/>
      <c r="G382" s="66"/>
      <c r="H382" s="66"/>
      <c r="I382" s="66"/>
      <c r="J382" s="67"/>
      <c r="K382" s="19"/>
    </row>
    <row r="383" spans="2:11">
      <c r="B383" s="65"/>
      <c r="C383" s="66"/>
      <c r="D383" s="66"/>
      <c r="E383" s="66"/>
      <c r="F383" s="66"/>
      <c r="G383" s="66"/>
      <c r="H383" s="66"/>
      <c r="I383" s="66"/>
      <c r="J383" s="67"/>
      <c r="K383" s="19"/>
    </row>
    <row r="384" spans="2:11">
      <c r="B384" s="65"/>
      <c r="C384" s="66"/>
      <c r="D384" s="66"/>
      <c r="E384" s="66"/>
      <c r="F384" s="66"/>
      <c r="G384" s="66"/>
      <c r="H384" s="66"/>
      <c r="I384" s="66"/>
      <c r="J384" s="67"/>
      <c r="K384" s="19"/>
    </row>
    <row r="385" spans="2:11">
      <c r="B385" s="65"/>
      <c r="C385" s="66"/>
      <c r="D385" s="66"/>
      <c r="E385" s="66"/>
      <c r="F385" s="66"/>
      <c r="G385" s="66"/>
      <c r="H385" s="66"/>
      <c r="I385" s="66"/>
      <c r="J385" s="67"/>
      <c r="K385" s="19"/>
    </row>
    <row r="386" spans="2:11">
      <c r="B386" s="65"/>
      <c r="C386" s="66"/>
      <c r="D386" s="66"/>
      <c r="E386" s="66"/>
      <c r="F386" s="66"/>
      <c r="G386" s="66"/>
      <c r="H386" s="66"/>
      <c r="I386" s="66"/>
      <c r="J386" s="67"/>
      <c r="K386" s="19"/>
    </row>
    <row r="387" spans="2:11">
      <c r="B387" s="65"/>
      <c r="C387" s="66"/>
      <c r="D387" s="66"/>
      <c r="E387" s="66"/>
      <c r="F387" s="66"/>
      <c r="G387" s="66"/>
      <c r="H387" s="66"/>
      <c r="I387" s="66"/>
      <c r="J387" s="67"/>
      <c r="K387" s="19"/>
    </row>
    <row r="388" spans="2:11">
      <c r="B388" s="65"/>
      <c r="C388" s="66"/>
      <c r="D388" s="66"/>
      <c r="E388" s="66"/>
      <c r="F388" s="66"/>
      <c r="G388" s="66"/>
      <c r="H388" s="66"/>
      <c r="I388" s="66"/>
      <c r="J388" s="67"/>
      <c r="K388" s="19"/>
    </row>
    <row r="389" spans="2:11">
      <c r="B389" s="68"/>
      <c r="C389" s="69"/>
      <c r="D389" s="69"/>
      <c r="E389" s="69"/>
      <c r="F389" s="69"/>
      <c r="G389" s="69"/>
      <c r="H389" s="69"/>
      <c r="I389" s="69"/>
      <c r="J389" s="70"/>
      <c r="K389" s="19"/>
    </row>
    <row r="391" spans="2:11">
      <c r="I391" s="56" t="s">
        <v>16</v>
      </c>
      <c r="J391" s="56" t="s">
        <v>17</v>
      </c>
    </row>
    <row r="392" spans="2:11">
      <c r="I392" s="27"/>
      <c r="J392" s="27"/>
    </row>
    <row r="395" spans="2:11" ht="12.75" customHeight="1">
      <c r="B395" s="92" t="str">
        <f>CONCATENATE(AQ!H15,AQ!H56,EQ!I22,EQ!I35,EQ!I36,EQ!I37,EQ!I42,EQ!I54)</f>
        <v/>
      </c>
      <c r="C395" s="93"/>
      <c r="D395" s="93"/>
      <c r="E395" s="93"/>
      <c r="F395" s="93"/>
      <c r="G395" s="93"/>
      <c r="H395" s="93"/>
      <c r="I395" s="93"/>
      <c r="J395" s="94"/>
      <c r="K395" s="19"/>
    </row>
    <row r="396" spans="2:11">
      <c r="B396" s="95"/>
      <c r="C396" s="96"/>
      <c r="D396" s="96"/>
      <c r="E396" s="96"/>
      <c r="F396" s="96"/>
      <c r="G396" s="96"/>
      <c r="H396" s="96"/>
      <c r="I396" s="96"/>
      <c r="J396" s="97"/>
      <c r="K396" s="19"/>
    </row>
    <row r="397" spans="2:11">
      <c r="B397" s="95"/>
      <c r="C397" s="96"/>
      <c r="D397" s="96"/>
      <c r="E397" s="96"/>
      <c r="F397" s="96"/>
      <c r="G397" s="96"/>
      <c r="H397" s="96"/>
      <c r="I397" s="96"/>
      <c r="J397" s="97"/>
      <c r="K397" s="19"/>
    </row>
    <row r="398" spans="2:11">
      <c r="B398" s="95"/>
      <c r="C398" s="96"/>
      <c r="D398" s="96"/>
      <c r="E398" s="96"/>
      <c r="F398" s="96"/>
      <c r="G398" s="96"/>
      <c r="H398" s="96"/>
      <c r="I398" s="96"/>
      <c r="J398" s="97"/>
      <c r="K398" s="19"/>
    </row>
    <row r="399" spans="2:11">
      <c r="B399" s="95"/>
      <c r="C399" s="96"/>
      <c r="D399" s="96"/>
      <c r="E399" s="96"/>
      <c r="F399" s="96"/>
      <c r="G399" s="96"/>
      <c r="H399" s="96"/>
      <c r="I399" s="96"/>
      <c r="J399" s="97"/>
      <c r="K399" s="19"/>
    </row>
    <row r="400" spans="2:11">
      <c r="B400" s="95"/>
      <c r="C400" s="96"/>
      <c r="D400" s="96"/>
      <c r="E400" s="96"/>
      <c r="F400" s="96"/>
      <c r="G400" s="96"/>
      <c r="H400" s="96"/>
      <c r="I400" s="96"/>
      <c r="J400" s="97"/>
      <c r="K400" s="19"/>
    </row>
    <row r="401" spans="2:11">
      <c r="B401" s="95"/>
      <c r="C401" s="96"/>
      <c r="D401" s="96"/>
      <c r="E401" s="96"/>
      <c r="F401" s="96"/>
      <c r="G401" s="96"/>
      <c r="H401" s="96"/>
      <c r="I401" s="96"/>
      <c r="J401" s="97"/>
      <c r="K401" s="19"/>
    </row>
    <row r="402" spans="2:11">
      <c r="B402" s="98"/>
      <c r="C402" s="99"/>
      <c r="D402" s="99"/>
      <c r="E402" s="99"/>
      <c r="F402" s="99"/>
      <c r="G402" s="99"/>
      <c r="H402" s="99"/>
      <c r="I402" s="99"/>
      <c r="J402" s="100"/>
      <c r="K402" s="19"/>
    </row>
    <row r="403" spans="2:11">
      <c r="B403" s="65"/>
      <c r="C403" s="66"/>
      <c r="D403" s="66"/>
      <c r="E403" s="66"/>
      <c r="F403" s="66"/>
      <c r="G403" s="66"/>
      <c r="H403" s="66"/>
      <c r="I403" s="66"/>
      <c r="J403" s="67"/>
      <c r="K403" s="19"/>
    </row>
    <row r="404" spans="2:11">
      <c r="B404" s="65"/>
      <c r="C404" s="66"/>
      <c r="D404" s="66"/>
      <c r="E404" s="66"/>
      <c r="F404" s="66"/>
      <c r="G404" s="66"/>
      <c r="H404" s="66"/>
      <c r="I404" s="66"/>
      <c r="J404" s="67"/>
      <c r="K404" s="19"/>
    </row>
    <row r="405" spans="2:11">
      <c r="B405" s="65"/>
      <c r="C405" s="66"/>
      <c r="D405" s="66"/>
      <c r="E405" s="66"/>
      <c r="F405" s="66"/>
      <c r="G405" s="66"/>
      <c r="H405" s="66"/>
      <c r="I405" s="66"/>
      <c r="J405" s="67"/>
      <c r="K405" s="19"/>
    </row>
    <row r="406" spans="2:11">
      <c r="B406" s="65"/>
      <c r="C406" s="66"/>
      <c r="D406" s="66"/>
      <c r="E406" s="66"/>
      <c r="F406" s="66"/>
      <c r="G406" s="66"/>
      <c r="H406" s="66"/>
      <c r="I406" s="66"/>
      <c r="J406" s="67"/>
      <c r="K406" s="19"/>
    </row>
    <row r="407" spans="2:11">
      <c r="B407" s="65"/>
      <c r="C407" s="66"/>
      <c r="D407" s="66"/>
      <c r="E407" s="66"/>
      <c r="F407" s="66"/>
      <c r="G407" s="66"/>
      <c r="H407" s="66"/>
      <c r="I407" s="66"/>
      <c r="J407" s="67"/>
      <c r="K407" s="19"/>
    </row>
    <row r="408" spans="2:11">
      <c r="B408" s="65"/>
      <c r="C408" s="66"/>
      <c r="D408" s="66"/>
      <c r="E408" s="66"/>
      <c r="F408" s="66"/>
      <c r="G408" s="66"/>
      <c r="H408" s="66"/>
      <c r="I408" s="66"/>
      <c r="J408" s="67"/>
      <c r="K408" s="19"/>
    </row>
    <row r="409" spans="2:11">
      <c r="B409" s="65"/>
      <c r="C409" s="66"/>
      <c r="D409" s="66"/>
      <c r="E409" s="66"/>
      <c r="F409" s="66"/>
      <c r="G409" s="66"/>
      <c r="H409" s="66"/>
      <c r="I409" s="66"/>
      <c r="J409" s="67"/>
      <c r="K409" s="19"/>
    </row>
    <row r="410" spans="2:11">
      <c r="B410" s="65"/>
      <c r="C410" s="66"/>
      <c r="D410" s="66"/>
      <c r="E410" s="66"/>
      <c r="F410" s="66"/>
      <c r="G410" s="66"/>
      <c r="H410" s="66"/>
      <c r="I410" s="66"/>
      <c r="J410" s="67"/>
      <c r="K410" s="19"/>
    </row>
    <row r="411" spans="2:11">
      <c r="B411" s="65"/>
      <c r="C411" s="66"/>
      <c r="D411" s="66"/>
      <c r="E411" s="66"/>
      <c r="F411" s="66"/>
      <c r="G411" s="66"/>
      <c r="H411" s="66"/>
      <c r="I411" s="66"/>
      <c r="J411" s="67"/>
      <c r="K411" s="19"/>
    </row>
    <row r="412" spans="2:11">
      <c r="B412" s="68"/>
      <c r="C412" s="69"/>
      <c r="D412" s="69"/>
      <c r="E412" s="69"/>
      <c r="F412" s="69"/>
      <c r="G412" s="69"/>
      <c r="H412" s="69"/>
      <c r="I412" s="69"/>
      <c r="J412" s="70"/>
      <c r="K412" s="19"/>
    </row>
    <row r="414" spans="2:11">
      <c r="B414" s="13" t="s">
        <v>77</v>
      </c>
    </row>
    <row r="415" spans="2:11">
      <c r="H415" s="104"/>
      <c r="I415" s="104"/>
      <c r="J415" s="104"/>
      <c r="K415" s="104"/>
    </row>
    <row r="416" spans="2:11">
      <c r="I416" s="56" t="s">
        <v>16</v>
      </c>
      <c r="J416" s="56" t="s">
        <v>17</v>
      </c>
    </row>
    <row r="417" spans="2:11">
      <c r="I417" s="27"/>
      <c r="J417" s="27"/>
    </row>
    <row r="420" spans="2:11">
      <c r="B420" s="92" t="str">
        <f>CONCATENATE(AQ!H48,AQ!H50,AQ!H58)</f>
        <v/>
      </c>
      <c r="C420" s="93"/>
      <c r="D420" s="93"/>
      <c r="E420" s="93"/>
      <c r="F420" s="93"/>
      <c r="G420" s="93"/>
      <c r="H420" s="93"/>
      <c r="I420" s="93"/>
      <c r="J420" s="94"/>
      <c r="K420" s="19"/>
    </row>
    <row r="421" spans="2:11">
      <c r="B421" s="95"/>
      <c r="C421" s="96"/>
      <c r="D421" s="96"/>
      <c r="E421" s="96"/>
      <c r="F421" s="96"/>
      <c r="G421" s="96"/>
      <c r="H421" s="96"/>
      <c r="I421" s="96"/>
      <c r="J421" s="97"/>
      <c r="K421" s="19"/>
    </row>
    <row r="422" spans="2:11">
      <c r="B422" s="98"/>
      <c r="C422" s="99"/>
      <c r="D422" s="99"/>
      <c r="E422" s="99"/>
      <c r="F422" s="99"/>
      <c r="G422" s="99"/>
      <c r="H422" s="99"/>
      <c r="I422" s="99"/>
      <c r="J422" s="100"/>
      <c r="K422" s="19"/>
    </row>
    <row r="423" spans="2:11">
      <c r="B423" s="65"/>
      <c r="C423" s="66"/>
      <c r="D423" s="66"/>
      <c r="E423" s="66"/>
      <c r="F423" s="66"/>
      <c r="G423" s="66"/>
      <c r="H423" s="66"/>
      <c r="I423" s="66"/>
      <c r="J423" s="67"/>
      <c r="K423" s="19"/>
    </row>
    <row r="424" spans="2:11">
      <c r="B424" s="65"/>
      <c r="C424" s="66"/>
      <c r="D424" s="66"/>
      <c r="E424" s="66"/>
      <c r="F424" s="66"/>
      <c r="G424" s="66"/>
      <c r="H424" s="66"/>
      <c r="I424" s="66"/>
      <c r="J424" s="67"/>
      <c r="K424" s="19"/>
    </row>
    <row r="425" spans="2:11">
      <c r="B425" s="65"/>
      <c r="C425" s="66"/>
      <c r="D425" s="66"/>
      <c r="E425" s="66"/>
      <c r="F425" s="66"/>
      <c r="G425" s="66"/>
      <c r="H425" s="66"/>
      <c r="I425" s="66"/>
      <c r="J425" s="67"/>
      <c r="K425" s="19"/>
    </row>
    <row r="426" spans="2:11">
      <c r="B426" s="65"/>
      <c r="C426" s="66"/>
      <c r="D426" s="66"/>
      <c r="E426" s="66"/>
      <c r="F426" s="66"/>
      <c r="G426" s="66"/>
      <c r="H426" s="66"/>
      <c r="I426" s="66"/>
      <c r="J426" s="67"/>
      <c r="K426" s="19"/>
    </row>
    <row r="427" spans="2:11">
      <c r="B427" s="65"/>
      <c r="C427" s="66"/>
      <c r="D427" s="66"/>
      <c r="E427" s="66"/>
      <c r="F427" s="66"/>
      <c r="G427" s="66"/>
      <c r="H427" s="66"/>
      <c r="I427" s="66"/>
      <c r="J427" s="67"/>
      <c r="K427" s="19"/>
    </row>
    <row r="428" spans="2:11">
      <c r="B428" s="65"/>
      <c r="C428" s="66"/>
      <c r="D428" s="66"/>
      <c r="E428" s="66"/>
      <c r="F428" s="66"/>
      <c r="G428" s="66"/>
      <c r="H428" s="66"/>
      <c r="I428" s="66"/>
      <c r="J428" s="67"/>
      <c r="K428" s="19"/>
    </row>
    <row r="429" spans="2:11">
      <c r="B429" s="65"/>
      <c r="C429" s="66"/>
      <c r="D429" s="66"/>
      <c r="E429" s="66"/>
      <c r="F429" s="66"/>
      <c r="G429" s="66"/>
      <c r="H429" s="66"/>
      <c r="I429" s="66"/>
      <c r="J429" s="67"/>
      <c r="K429" s="19"/>
    </row>
    <row r="430" spans="2:11">
      <c r="B430" s="65"/>
      <c r="C430" s="66"/>
      <c r="D430" s="66"/>
      <c r="E430" s="66"/>
      <c r="F430" s="66"/>
      <c r="G430" s="66"/>
      <c r="H430" s="66"/>
      <c r="I430" s="66"/>
      <c r="J430" s="67"/>
      <c r="K430" s="19"/>
    </row>
    <row r="431" spans="2:11">
      <c r="B431" s="65"/>
      <c r="C431" s="66"/>
      <c r="D431" s="66"/>
      <c r="E431" s="66"/>
      <c r="F431" s="66"/>
      <c r="G431" s="66"/>
      <c r="H431" s="66"/>
      <c r="I431" s="66"/>
      <c r="J431" s="67"/>
      <c r="K431" s="19"/>
    </row>
    <row r="432" spans="2:11">
      <c r="B432" s="68"/>
      <c r="C432" s="69"/>
      <c r="D432" s="69"/>
      <c r="E432" s="69"/>
      <c r="F432" s="69"/>
      <c r="G432" s="69"/>
      <c r="H432" s="69"/>
      <c r="I432" s="69"/>
      <c r="J432" s="70"/>
      <c r="K432" s="19"/>
    </row>
    <row r="434" spans="2:11">
      <c r="I434" s="56" t="s">
        <v>16</v>
      </c>
      <c r="J434" s="56" t="s">
        <v>17</v>
      </c>
    </row>
    <row r="435" spans="2:11">
      <c r="I435" s="27"/>
      <c r="J435" s="27"/>
    </row>
    <row r="438" spans="2:11">
      <c r="B438" s="127" t="str">
        <f>AQ!H22</f>
        <v/>
      </c>
      <c r="C438" s="128"/>
      <c r="D438" s="128"/>
      <c r="E438" s="128"/>
      <c r="F438" s="128"/>
      <c r="G438" s="128"/>
      <c r="H438" s="128"/>
      <c r="I438" s="128"/>
      <c r="J438" s="129"/>
      <c r="K438" s="19"/>
    </row>
    <row r="439" spans="2:11">
      <c r="B439" s="65"/>
      <c r="C439" s="66"/>
      <c r="D439" s="66"/>
      <c r="E439" s="66"/>
      <c r="F439" s="66"/>
      <c r="G439" s="66"/>
      <c r="H439" s="66"/>
      <c r="I439" s="66"/>
      <c r="J439" s="67"/>
      <c r="K439" s="19"/>
    </row>
    <row r="440" spans="2:11">
      <c r="B440" s="65"/>
      <c r="C440" s="66"/>
      <c r="D440" s="66"/>
      <c r="E440" s="66"/>
      <c r="F440" s="66"/>
      <c r="G440" s="66"/>
      <c r="H440" s="66"/>
      <c r="I440" s="66"/>
      <c r="J440" s="67"/>
      <c r="K440" s="19"/>
    </row>
    <row r="441" spans="2:11">
      <c r="B441" s="65"/>
      <c r="C441" s="66"/>
      <c r="D441" s="66"/>
      <c r="E441" s="66"/>
      <c r="F441" s="66"/>
      <c r="G441" s="66"/>
      <c r="H441" s="66"/>
      <c r="I441" s="66"/>
      <c r="J441" s="67"/>
      <c r="K441" s="19"/>
    </row>
    <row r="442" spans="2:11">
      <c r="B442" s="65"/>
      <c r="C442" s="66"/>
      <c r="D442" s="66"/>
      <c r="E442" s="66"/>
      <c r="F442" s="66"/>
      <c r="G442" s="66"/>
      <c r="H442" s="66"/>
      <c r="I442" s="66"/>
      <c r="J442" s="67"/>
      <c r="K442" s="19"/>
    </row>
    <row r="443" spans="2:11">
      <c r="B443" s="65"/>
      <c r="C443" s="66"/>
      <c r="D443" s="66"/>
      <c r="E443" s="66"/>
      <c r="F443" s="66"/>
      <c r="G443" s="66"/>
      <c r="H443" s="66"/>
      <c r="I443" s="66"/>
      <c r="J443" s="67"/>
      <c r="K443" s="19"/>
    </row>
    <row r="444" spans="2:11">
      <c r="B444" s="65"/>
      <c r="C444" s="66"/>
      <c r="D444" s="66"/>
      <c r="E444" s="66"/>
      <c r="F444" s="66"/>
      <c r="G444" s="66"/>
      <c r="H444" s="66"/>
      <c r="I444" s="66"/>
      <c r="J444" s="67"/>
      <c r="K444" s="19"/>
    </row>
    <row r="445" spans="2:11">
      <c r="B445" s="65"/>
      <c r="C445" s="66"/>
      <c r="D445" s="66"/>
      <c r="E445" s="66"/>
      <c r="F445" s="66"/>
      <c r="G445" s="66"/>
      <c r="H445" s="66"/>
      <c r="I445" s="66"/>
      <c r="J445" s="67"/>
      <c r="K445" s="19"/>
    </row>
    <row r="446" spans="2:11">
      <c r="B446" s="65"/>
      <c r="C446" s="66"/>
      <c r="D446" s="66"/>
      <c r="E446" s="66"/>
      <c r="F446" s="66"/>
      <c r="G446" s="66"/>
      <c r="H446" s="66"/>
      <c r="I446" s="66"/>
      <c r="J446" s="67"/>
      <c r="K446" s="19"/>
    </row>
    <row r="447" spans="2:11">
      <c r="B447" s="65"/>
      <c r="C447" s="66"/>
      <c r="D447" s="66"/>
      <c r="E447" s="66"/>
      <c r="F447" s="66"/>
      <c r="G447" s="66"/>
      <c r="H447" s="66"/>
      <c r="I447" s="66"/>
      <c r="J447" s="67"/>
      <c r="K447" s="19"/>
    </row>
    <row r="448" spans="2:11">
      <c r="B448" s="68"/>
      <c r="C448" s="69"/>
      <c r="D448" s="69"/>
      <c r="E448" s="69"/>
      <c r="F448" s="69"/>
      <c r="G448" s="69"/>
      <c r="H448" s="69"/>
      <c r="I448" s="69"/>
      <c r="J448" s="70"/>
      <c r="K448" s="19"/>
    </row>
    <row r="449" spans="2:11">
      <c r="B449" s="59"/>
    </row>
    <row r="450" spans="2:11">
      <c r="I450" s="56" t="s">
        <v>16</v>
      </c>
      <c r="J450" s="56" t="s">
        <v>17</v>
      </c>
    </row>
    <row r="451" spans="2:11">
      <c r="I451" s="27"/>
      <c r="J451" s="27"/>
    </row>
    <row r="455" spans="2:11">
      <c r="B455" s="121" t="str">
        <f>CONCATENATE(AQ!H29,AQ!H32)</f>
        <v/>
      </c>
      <c r="C455" s="122"/>
      <c r="D455" s="122"/>
      <c r="E455" s="122"/>
      <c r="F455" s="122"/>
      <c r="G455" s="122"/>
      <c r="H455" s="122"/>
      <c r="I455" s="122"/>
      <c r="J455" s="123"/>
      <c r="K455" s="19"/>
    </row>
    <row r="456" spans="2:11">
      <c r="B456" s="124"/>
      <c r="C456" s="125"/>
      <c r="D456" s="125"/>
      <c r="E456" s="125"/>
      <c r="F456" s="125"/>
      <c r="G456" s="125"/>
      <c r="H456" s="125"/>
      <c r="I456" s="125"/>
      <c r="J456" s="126"/>
      <c r="K456" s="19"/>
    </row>
    <row r="457" spans="2:11">
      <c r="B457" s="65"/>
      <c r="C457" s="66"/>
      <c r="D457" s="66"/>
      <c r="E457" s="66"/>
      <c r="F457" s="66"/>
      <c r="G457" s="66"/>
      <c r="H457" s="66"/>
      <c r="I457" s="66"/>
      <c r="J457" s="67"/>
      <c r="K457" s="19"/>
    </row>
    <row r="458" spans="2:11">
      <c r="B458" s="65"/>
      <c r="C458" s="66"/>
      <c r="D458" s="66"/>
      <c r="E458" s="66"/>
      <c r="F458" s="66"/>
      <c r="G458" s="66"/>
      <c r="H458" s="66"/>
      <c r="I458" s="66"/>
      <c r="J458" s="67"/>
      <c r="K458" s="19"/>
    </row>
    <row r="459" spans="2:11">
      <c r="B459" s="65"/>
      <c r="C459" s="66"/>
      <c r="D459" s="66"/>
      <c r="E459" s="66"/>
      <c r="F459" s="66"/>
      <c r="G459" s="66"/>
      <c r="H459" s="66"/>
      <c r="I459" s="66"/>
      <c r="J459" s="67"/>
      <c r="K459" s="19"/>
    </row>
    <row r="460" spans="2:11">
      <c r="B460" s="65"/>
      <c r="C460" s="66"/>
      <c r="D460" s="66"/>
      <c r="E460" s="66"/>
      <c r="F460" s="66"/>
      <c r="G460" s="66"/>
      <c r="H460" s="66"/>
      <c r="I460" s="66"/>
      <c r="J460" s="67"/>
      <c r="K460" s="19"/>
    </row>
    <row r="461" spans="2:11">
      <c r="B461" s="65"/>
      <c r="C461" s="66"/>
      <c r="D461" s="66"/>
      <c r="E461" s="66"/>
      <c r="F461" s="66"/>
      <c r="G461" s="66"/>
      <c r="H461" s="66"/>
      <c r="I461" s="66"/>
      <c r="J461" s="67"/>
      <c r="K461" s="19"/>
    </row>
    <row r="462" spans="2:11">
      <c r="B462" s="65"/>
      <c r="C462" s="66"/>
      <c r="D462" s="66"/>
      <c r="E462" s="66"/>
      <c r="F462" s="66"/>
      <c r="G462" s="66"/>
      <c r="H462" s="66"/>
      <c r="I462" s="66"/>
      <c r="J462" s="67"/>
      <c r="K462" s="19"/>
    </row>
    <row r="463" spans="2:11">
      <c r="B463" s="65"/>
      <c r="C463" s="66"/>
      <c r="D463" s="66"/>
      <c r="E463" s="66"/>
      <c r="F463" s="66"/>
      <c r="G463" s="66"/>
      <c r="H463" s="66"/>
      <c r="I463" s="66"/>
      <c r="J463" s="67"/>
      <c r="K463" s="19"/>
    </row>
    <row r="464" spans="2:11">
      <c r="B464" s="65"/>
      <c r="C464" s="66"/>
      <c r="D464" s="66"/>
      <c r="E464" s="66"/>
      <c r="F464" s="66"/>
      <c r="G464" s="66"/>
      <c r="H464" s="66"/>
      <c r="I464" s="66"/>
      <c r="J464" s="67"/>
      <c r="K464" s="19"/>
    </row>
    <row r="465" spans="2:11">
      <c r="B465" s="65"/>
      <c r="C465" s="66"/>
      <c r="D465" s="66"/>
      <c r="E465" s="66"/>
      <c r="F465" s="66"/>
      <c r="G465" s="66"/>
      <c r="H465" s="66"/>
      <c r="I465" s="66"/>
      <c r="J465" s="67"/>
      <c r="K465" s="19"/>
    </row>
    <row r="466" spans="2:11">
      <c r="B466" s="68"/>
      <c r="C466" s="69"/>
      <c r="D466" s="69"/>
      <c r="E466" s="69"/>
      <c r="F466" s="69"/>
      <c r="G466" s="69"/>
      <c r="H466" s="69"/>
      <c r="I466" s="69"/>
      <c r="J466" s="70"/>
      <c r="K466" s="19"/>
    </row>
    <row r="467" spans="2:11">
      <c r="B467" s="59"/>
    </row>
    <row r="468" spans="2:11">
      <c r="I468" s="56"/>
      <c r="J468" s="56"/>
    </row>
    <row r="469" spans="2:11">
      <c r="I469" s="58"/>
      <c r="J469" s="58"/>
    </row>
    <row r="470" spans="2:11">
      <c r="B470" s="13"/>
      <c r="I470" s="56" t="s">
        <v>16</v>
      </c>
      <c r="J470" s="56" t="s">
        <v>17</v>
      </c>
    </row>
    <row r="471" spans="2:11">
      <c r="B471" s="14" t="s">
        <v>76</v>
      </c>
      <c r="I471" s="27"/>
      <c r="J471" s="27"/>
    </row>
    <row r="472" spans="2:11">
      <c r="I472" s="58"/>
      <c r="J472" s="58"/>
    </row>
    <row r="473" spans="2:11">
      <c r="I473" s="58"/>
      <c r="J473" s="58"/>
    </row>
    <row r="474" spans="2:11">
      <c r="B474" s="13"/>
    </row>
    <row r="475" spans="2:11">
      <c r="B475" s="13"/>
    </row>
    <row r="477" spans="2:11">
      <c r="B477" s="13"/>
    </row>
    <row r="478" spans="2:11">
      <c r="I478" s="56" t="s">
        <v>16</v>
      </c>
      <c r="J478" s="56" t="s">
        <v>17</v>
      </c>
    </row>
    <row r="479" spans="2:11">
      <c r="B479" s="14" t="s">
        <v>73</v>
      </c>
      <c r="I479" s="27"/>
      <c r="J479" s="27"/>
    </row>
    <row r="480" spans="2:11">
      <c r="B480" s="14" t="s">
        <v>74</v>
      </c>
    </row>
    <row r="481" spans="2:10" s="47" customFormat="1" ht="51.75" customHeight="1">
      <c r="B481" s="47" t="s">
        <v>75</v>
      </c>
    </row>
    <row r="485" spans="2:10">
      <c r="I485" s="56" t="s">
        <v>16</v>
      </c>
      <c r="J485" s="56" t="s">
        <v>17</v>
      </c>
    </row>
    <row r="486" spans="2:10">
      <c r="B486" s="61" t="s">
        <v>72</v>
      </c>
      <c r="I486" s="27"/>
      <c r="J486" s="27"/>
    </row>
    <row r="494" spans="2:10">
      <c r="I494" s="56" t="s">
        <v>16</v>
      </c>
      <c r="J494" s="56" t="s">
        <v>17</v>
      </c>
    </row>
    <row r="495" spans="2:10">
      <c r="B495" s="61" t="s">
        <v>71</v>
      </c>
      <c r="I495" s="27"/>
      <c r="J495" s="27"/>
    </row>
    <row r="496" spans="2:10">
      <c r="I496" s="58"/>
      <c r="J496" s="58"/>
    </row>
    <row r="497" spans="2:10">
      <c r="I497" s="58"/>
      <c r="J497" s="58"/>
    </row>
    <row r="502" spans="2:10">
      <c r="I502" s="56" t="s">
        <v>16</v>
      </c>
      <c r="J502" s="56" t="s">
        <v>17</v>
      </c>
    </row>
    <row r="503" spans="2:10">
      <c r="B503" s="61" t="s">
        <v>70</v>
      </c>
      <c r="I503" s="27"/>
      <c r="J503" s="27"/>
    </row>
    <row r="518" spans="2:2">
      <c r="B518" s="14" t="s">
        <v>51</v>
      </c>
    </row>
  </sheetData>
  <sheetProtection sheet="1" objects="1" scenarios="1" selectLockedCells="1" selectUnlockedCells="1"/>
  <mergeCells count="20">
    <mergeCell ref="B455:J456"/>
    <mergeCell ref="B438:J438"/>
    <mergeCell ref="B395:J402"/>
    <mergeCell ref="B420:J422"/>
    <mergeCell ref="B344:J349"/>
    <mergeCell ref="B380:J381"/>
    <mergeCell ref="H415:K415"/>
    <mergeCell ref="B329:J332"/>
    <mergeCell ref="B238:J240"/>
    <mergeCell ref="D78:F78"/>
    <mergeCell ref="G78:J78"/>
    <mergeCell ref="H123:K123"/>
    <mergeCell ref="B310:J311"/>
    <mergeCell ref="B93:J120"/>
    <mergeCell ref="B143:J147"/>
    <mergeCell ref="B181:J192"/>
    <mergeCell ref="B256:J257"/>
    <mergeCell ref="B287:J294"/>
    <mergeCell ref="B208:J223"/>
    <mergeCell ref="B83:C83"/>
  </mergeCells>
  <phoneticPr fontId="0" type="noConversion"/>
  <pageMargins left="0.75" right="0.6" top="1" bottom="1" header="0.5" footer="0.5"/>
  <pageSetup paperSize="9" orientation="portrait" r:id="rId1"/>
  <headerFooter alignWithMargins="0">
    <oddFooter>&amp;RPage &amp;P of &amp;N</oddFooter>
  </headerFooter>
  <rowBreaks count="10" manualBreakCount="10">
    <brk id="35" max="16383" man="1"/>
    <brk id="90" max="16383" man="1"/>
    <brk id="121" max="16383" man="1"/>
    <brk id="176" max="16383" man="1"/>
    <brk id="231" max="16383" man="1"/>
    <brk id="282" max="16383" man="1"/>
    <brk id="322" max="16383" man="1"/>
    <brk id="373" max="16383" man="1"/>
    <brk id="413" max="16383" man="1"/>
    <brk id="4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Button 35">
              <controlPr defaultSize="0" print="0" autoFill="0" autoPict="0" macro="[0]!Module1.ConfirmData">
                <anchor moveWithCells="1" sizeWithCells="1">
                  <from>
                    <xdr:col>2</xdr:col>
                    <xdr:colOff>409575</xdr:colOff>
                    <xdr:row>29</xdr:row>
                    <xdr:rowOff>28575</xdr:rowOff>
                  </from>
                  <to>
                    <xdr:col>7</xdr:col>
                    <xdr:colOff>19050</xdr:colOff>
                    <xdr:row>32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66"/>
  <sheetViews>
    <sheetView topLeftCell="B1" workbookViewId="0">
      <selection activeCell="D9" sqref="D9"/>
    </sheetView>
  </sheetViews>
  <sheetFormatPr defaultColWidth="8.85546875" defaultRowHeight="12.75"/>
  <cols>
    <col min="1" max="1" width="0" hidden="1" customWidth="1"/>
    <col min="2" max="2" width="9.140625" customWidth="1"/>
    <col min="3" max="3" width="8.85546875" customWidth="1"/>
    <col min="4" max="4" width="109" customWidth="1"/>
    <col min="5" max="5" width="109" hidden="1" customWidth="1"/>
    <col min="6" max="7" width="8.85546875" style="4" hidden="1" customWidth="1"/>
    <col min="8" max="8" width="11.5703125" hidden="1" customWidth="1"/>
    <col min="9" max="11" width="8.85546875" hidden="1" customWidth="1"/>
    <col min="12" max="13" width="0" hidden="1" customWidth="1"/>
  </cols>
  <sheetData>
    <row r="2" spans="1:8">
      <c r="D2" s="1" t="s">
        <v>50</v>
      </c>
      <c r="E2" s="1"/>
    </row>
    <row r="4" spans="1:8">
      <c r="D4" s="86" t="s">
        <v>154</v>
      </c>
      <c r="E4" s="1"/>
    </row>
    <row r="5" spans="1:8">
      <c r="D5" s="86" t="s">
        <v>155</v>
      </c>
      <c r="E5" s="1"/>
    </row>
    <row r="8" spans="1:8" ht="13.5" thickBot="1">
      <c r="A8" t="s">
        <v>37</v>
      </c>
      <c r="B8" s="1" t="s">
        <v>38</v>
      </c>
      <c r="C8" s="1" t="s">
        <v>23</v>
      </c>
      <c r="D8" s="1" t="s">
        <v>39</v>
      </c>
      <c r="F8" s="4" t="s">
        <v>23</v>
      </c>
    </row>
    <row r="9" spans="1:8" ht="15.75" thickBot="1">
      <c r="A9" t="s">
        <v>26</v>
      </c>
      <c r="B9">
        <v>1</v>
      </c>
      <c r="C9" s="14"/>
      <c r="D9" s="60" t="s">
        <v>81</v>
      </c>
      <c r="E9" s="60" t="s">
        <v>130</v>
      </c>
      <c r="F9" s="4" t="str">
        <f t="shared" ref="F9:F40" si="0">IF(C9&gt;4,"INV",IF(C9&lt;1,"INV",IF(C9&lt;3,G9,ABS(G9-1))))</f>
        <v>INV</v>
      </c>
      <c r="G9" s="2"/>
      <c r="H9" t="str">
        <f>IF(F9=1,CONCATENATE("(AQ",B9,") ",E9,CHAR(10)),"")</f>
        <v/>
      </c>
    </row>
    <row r="10" spans="1:8" ht="15.75" thickBot="1">
      <c r="A10" t="s">
        <v>29</v>
      </c>
      <c r="B10">
        <v>2</v>
      </c>
      <c r="C10" s="14"/>
      <c r="D10" s="85" t="s">
        <v>82</v>
      </c>
      <c r="E10" s="85" t="s">
        <v>82</v>
      </c>
      <c r="F10" s="4" t="str">
        <f t="shared" si="0"/>
        <v>INV</v>
      </c>
      <c r="G10" s="3">
        <v>1</v>
      </c>
      <c r="H10" t="str">
        <f t="shared" ref="H10:H58" si="1">IF(F10=1,CONCATENATE("(AQ",B10,") ",E10,CHAR(10)),"")</f>
        <v/>
      </c>
    </row>
    <row r="11" spans="1:8" ht="15.75" thickBot="1">
      <c r="B11">
        <v>3</v>
      </c>
      <c r="C11" s="14"/>
      <c r="D11" s="85" t="s">
        <v>83</v>
      </c>
      <c r="E11" s="85" t="s">
        <v>131</v>
      </c>
      <c r="F11" s="4" t="str">
        <f t="shared" si="0"/>
        <v>INV</v>
      </c>
      <c r="G11" s="3"/>
      <c r="H11" t="str">
        <f t="shared" si="1"/>
        <v/>
      </c>
    </row>
    <row r="12" spans="1:8" ht="15.75" thickBot="1">
      <c r="A12" t="s">
        <v>28</v>
      </c>
      <c r="B12">
        <v>4</v>
      </c>
      <c r="C12" s="14"/>
      <c r="D12" s="85" t="s">
        <v>110</v>
      </c>
      <c r="E12" s="85" t="s">
        <v>110</v>
      </c>
      <c r="F12" s="4" t="str">
        <f t="shared" si="0"/>
        <v>INV</v>
      </c>
      <c r="G12" s="3">
        <v>1</v>
      </c>
      <c r="H12" t="str">
        <f t="shared" si="1"/>
        <v/>
      </c>
    </row>
    <row r="13" spans="1:8" ht="15.75" thickBot="1">
      <c r="A13" t="s">
        <v>30</v>
      </c>
      <c r="B13">
        <v>5</v>
      </c>
      <c r="C13" s="14"/>
      <c r="D13" s="85" t="s">
        <v>84</v>
      </c>
      <c r="E13" s="85" t="s">
        <v>84</v>
      </c>
      <c r="F13" s="4" t="str">
        <f t="shared" si="0"/>
        <v>INV</v>
      </c>
      <c r="G13" s="3">
        <v>1</v>
      </c>
      <c r="H13" t="str">
        <f t="shared" si="1"/>
        <v/>
      </c>
    </row>
    <row r="14" spans="1:8" ht="15.75" thickBot="1">
      <c r="A14" t="s">
        <v>30</v>
      </c>
      <c r="B14">
        <v>6</v>
      </c>
      <c r="C14" s="14"/>
      <c r="D14" s="85" t="s">
        <v>111</v>
      </c>
      <c r="E14" s="85" t="s">
        <v>111</v>
      </c>
      <c r="F14" s="4" t="str">
        <f t="shared" si="0"/>
        <v>INV</v>
      </c>
      <c r="G14" s="3">
        <v>1</v>
      </c>
      <c r="H14" t="str">
        <f t="shared" si="1"/>
        <v/>
      </c>
    </row>
    <row r="15" spans="1:8" ht="15.75" thickBot="1">
      <c r="A15" t="s">
        <v>34</v>
      </c>
      <c r="B15">
        <v>7</v>
      </c>
      <c r="C15" s="14"/>
      <c r="D15" s="85" t="s">
        <v>85</v>
      </c>
      <c r="E15" s="85" t="s">
        <v>85</v>
      </c>
      <c r="F15" s="4" t="str">
        <f t="shared" si="0"/>
        <v>INV</v>
      </c>
      <c r="G15" s="3">
        <v>1</v>
      </c>
      <c r="H15" t="str">
        <f t="shared" si="1"/>
        <v/>
      </c>
    </row>
    <row r="16" spans="1:8" ht="15.75" thickBot="1">
      <c r="B16">
        <v>8</v>
      </c>
      <c r="C16" s="14"/>
      <c r="D16" s="85" t="s">
        <v>86</v>
      </c>
      <c r="E16" s="85" t="s">
        <v>132</v>
      </c>
      <c r="F16" s="4" t="str">
        <f t="shared" si="0"/>
        <v>INV</v>
      </c>
      <c r="G16" s="3"/>
      <c r="H16" t="str">
        <f t="shared" si="1"/>
        <v/>
      </c>
    </row>
    <row r="17" spans="1:8" ht="15.75" thickBot="1">
      <c r="A17" t="s">
        <v>30</v>
      </c>
      <c r="B17">
        <v>9</v>
      </c>
      <c r="C17" s="14"/>
      <c r="D17" s="85" t="s">
        <v>87</v>
      </c>
      <c r="E17" s="85" t="s">
        <v>87</v>
      </c>
      <c r="F17" s="4" t="str">
        <f t="shared" si="0"/>
        <v>INV</v>
      </c>
      <c r="G17" s="3">
        <v>1</v>
      </c>
      <c r="H17" t="str">
        <f t="shared" si="1"/>
        <v/>
      </c>
    </row>
    <row r="18" spans="1:8" ht="15.75" thickBot="1">
      <c r="A18" t="s">
        <v>27</v>
      </c>
      <c r="B18">
        <v>10</v>
      </c>
      <c r="C18" s="14"/>
      <c r="D18" s="85" t="s">
        <v>88</v>
      </c>
      <c r="E18" s="85" t="s">
        <v>133</v>
      </c>
      <c r="F18" s="4" t="str">
        <f t="shared" si="0"/>
        <v>INV</v>
      </c>
      <c r="G18" s="3"/>
      <c r="H18" t="str">
        <f t="shared" si="1"/>
        <v/>
      </c>
    </row>
    <row r="19" spans="1:8" ht="15.75" thickBot="1">
      <c r="A19" t="s">
        <v>27</v>
      </c>
      <c r="B19">
        <v>11</v>
      </c>
      <c r="C19" s="14"/>
      <c r="D19" s="85" t="s">
        <v>112</v>
      </c>
      <c r="E19" s="85" t="s">
        <v>134</v>
      </c>
      <c r="F19" s="4" t="str">
        <f t="shared" si="0"/>
        <v>INV</v>
      </c>
      <c r="G19" s="3"/>
      <c r="H19" t="str">
        <f t="shared" si="1"/>
        <v/>
      </c>
    </row>
    <row r="20" spans="1:8" ht="15.75" thickBot="1">
      <c r="A20" t="s">
        <v>30</v>
      </c>
      <c r="B20">
        <v>12</v>
      </c>
      <c r="C20" s="14"/>
      <c r="D20" s="85" t="s">
        <v>113</v>
      </c>
      <c r="E20" s="85" t="s">
        <v>113</v>
      </c>
      <c r="F20" s="4" t="str">
        <f t="shared" si="0"/>
        <v>INV</v>
      </c>
      <c r="G20" s="3">
        <v>1</v>
      </c>
      <c r="H20" t="str">
        <f t="shared" si="1"/>
        <v/>
      </c>
    </row>
    <row r="21" spans="1:8" ht="15.75" thickBot="1">
      <c r="B21">
        <v>13</v>
      </c>
      <c r="C21" s="14"/>
      <c r="D21" s="85" t="s">
        <v>114</v>
      </c>
      <c r="E21" s="85" t="s">
        <v>114</v>
      </c>
      <c r="F21" s="4" t="str">
        <f t="shared" si="0"/>
        <v>INV</v>
      </c>
      <c r="G21" s="2">
        <v>1</v>
      </c>
      <c r="H21" t="str">
        <f t="shared" si="1"/>
        <v/>
      </c>
    </row>
    <row r="22" spans="1:8" ht="15.75" thickBot="1">
      <c r="A22" t="s">
        <v>36</v>
      </c>
      <c r="B22">
        <v>14</v>
      </c>
      <c r="C22" s="14"/>
      <c r="D22" s="85" t="s">
        <v>115</v>
      </c>
      <c r="E22" s="85" t="s">
        <v>115</v>
      </c>
      <c r="F22" s="4" t="str">
        <f t="shared" si="0"/>
        <v>INV</v>
      </c>
      <c r="G22" s="3"/>
      <c r="H22" t="str">
        <f t="shared" si="1"/>
        <v/>
      </c>
    </row>
    <row r="23" spans="1:8" ht="15.75" thickBot="1">
      <c r="A23" t="s">
        <v>26</v>
      </c>
      <c r="B23">
        <v>15</v>
      </c>
      <c r="C23" s="14"/>
      <c r="D23" s="85" t="s">
        <v>116</v>
      </c>
      <c r="E23" s="85" t="s">
        <v>135</v>
      </c>
      <c r="F23" s="4" t="str">
        <f t="shared" si="0"/>
        <v>INV</v>
      </c>
      <c r="G23" s="3"/>
      <c r="H23" t="str">
        <f t="shared" si="1"/>
        <v/>
      </c>
    </row>
    <row r="24" spans="1:8" ht="15.75" thickBot="1">
      <c r="A24" t="s">
        <v>28</v>
      </c>
      <c r="B24">
        <v>16</v>
      </c>
      <c r="C24" s="14"/>
      <c r="D24" s="85" t="s">
        <v>117</v>
      </c>
      <c r="E24" s="85" t="s">
        <v>117</v>
      </c>
      <c r="F24" s="4" t="str">
        <f t="shared" si="0"/>
        <v>INV</v>
      </c>
      <c r="G24" s="3">
        <v>1</v>
      </c>
      <c r="H24" t="str">
        <f t="shared" si="1"/>
        <v/>
      </c>
    </row>
    <row r="25" spans="1:8" ht="15.75" thickBot="1">
      <c r="A25" t="s">
        <v>32</v>
      </c>
      <c r="B25">
        <v>17</v>
      </c>
      <c r="C25" s="14"/>
      <c r="D25" s="85" t="s">
        <v>118</v>
      </c>
      <c r="E25" s="85" t="s">
        <v>136</v>
      </c>
      <c r="F25" s="4" t="str">
        <f t="shared" si="0"/>
        <v>INV</v>
      </c>
      <c r="G25" s="3"/>
      <c r="H25" t="str">
        <f t="shared" si="1"/>
        <v/>
      </c>
    </row>
    <row r="26" spans="1:8" ht="15.75" thickBot="1">
      <c r="B26">
        <v>18</v>
      </c>
      <c r="C26" s="14"/>
      <c r="D26" s="85" t="s">
        <v>89</v>
      </c>
      <c r="E26" s="85" t="s">
        <v>89</v>
      </c>
      <c r="F26" s="4" t="str">
        <f t="shared" si="0"/>
        <v>INV</v>
      </c>
      <c r="G26" s="3">
        <v>1</v>
      </c>
      <c r="H26" t="str">
        <f t="shared" si="1"/>
        <v/>
      </c>
    </row>
    <row r="27" spans="1:8" ht="15.75" thickBot="1">
      <c r="A27" t="s">
        <v>30</v>
      </c>
      <c r="B27">
        <v>19</v>
      </c>
      <c r="C27" s="14"/>
      <c r="D27" s="85" t="s">
        <v>90</v>
      </c>
      <c r="E27" s="85" t="s">
        <v>90</v>
      </c>
      <c r="F27" s="4" t="str">
        <f t="shared" si="0"/>
        <v>INV</v>
      </c>
      <c r="G27" s="3">
        <v>1</v>
      </c>
      <c r="H27" t="str">
        <f t="shared" si="1"/>
        <v/>
      </c>
    </row>
    <row r="28" spans="1:8" ht="15.75" thickBot="1">
      <c r="A28" t="s">
        <v>27</v>
      </c>
      <c r="B28">
        <v>20</v>
      </c>
      <c r="C28" s="14"/>
      <c r="D28" s="85" t="s">
        <v>91</v>
      </c>
      <c r="E28" s="85" t="s">
        <v>91</v>
      </c>
      <c r="F28" s="4" t="str">
        <f t="shared" si="0"/>
        <v>INV</v>
      </c>
      <c r="G28" s="3">
        <v>1</v>
      </c>
      <c r="H28" t="str">
        <f t="shared" si="1"/>
        <v/>
      </c>
    </row>
    <row r="29" spans="1:8" ht="15.75" thickBot="1">
      <c r="A29" t="s">
        <v>36</v>
      </c>
      <c r="B29">
        <v>21</v>
      </c>
      <c r="C29" s="14"/>
      <c r="D29" s="85" t="s">
        <v>92</v>
      </c>
      <c r="E29" s="85" t="s">
        <v>92</v>
      </c>
      <c r="F29" s="4" t="str">
        <f t="shared" si="0"/>
        <v>INV</v>
      </c>
      <c r="G29" s="3">
        <v>1</v>
      </c>
      <c r="H29" t="str">
        <f t="shared" si="1"/>
        <v/>
      </c>
    </row>
    <row r="30" spans="1:8" ht="15.75" thickBot="1">
      <c r="A30" t="s">
        <v>26</v>
      </c>
      <c r="B30">
        <v>22</v>
      </c>
      <c r="C30" s="14"/>
      <c r="D30" s="85" t="s">
        <v>93</v>
      </c>
      <c r="E30" s="85" t="s">
        <v>93</v>
      </c>
      <c r="F30" s="4" t="str">
        <f t="shared" si="0"/>
        <v>INV</v>
      </c>
      <c r="G30" s="3">
        <v>1</v>
      </c>
      <c r="H30" t="str">
        <f t="shared" si="1"/>
        <v/>
      </c>
    </row>
    <row r="31" spans="1:8" ht="15.75" thickBot="1">
      <c r="A31" t="s">
        <v>30</v>
      </c>
      <c r="B31">
        <v>23</v>
      </c>
      <c r="C31" s="14"/>
      <c r="D31" s="85" t="s">
        <v>119</v>
      </c>
      <c r="E31" s="85" t="s">
        <v>119</v>
      </c>
      <c r="F31" s="4" t="str">
        <f t="shared" si="0"/>
        <v>INV</v>
      </c>
      <c r="G31" s="3">
        <v>1</v>
      </c>
      <c r="H31" t="str">
        <f t="shared" si="1"/>
        <v/>
      </c>
    </row>
    <row r="32" spans="1:8" ht="15.75" thickBot="1">
      <c r="A32" t="s">
        <v>36</v>
      </c>
      <c r="B32">
        <v>24</v>
      </c>
      <c r="C32" s="14"/>
      <c r="D32" s="85" t="s">
        <v>94</v>
      </c>
      <c r="E32" s="85" t="s">
        <v>94</v>
      </c>
      <c r="F32" s="4" t="str">
        <f t="shared" si="0"/>
        <v>INV</v>
      </c>
      <c r="G32" s="3"/>
      <c r="H32" t="str">
        <f t="shared" si="1"/>
        <v/>
      </c>
    </row>
    <row r="33" spans="1:8" ht="15.75" thickBot="1">
      <c r="A33" t="s">
        <v>29</v>
      </c>
      <c r="B33">
        <v>25</v>
      </c>
      <c r="C33" s="14"/>
      <c r="D33" s="85" t="s">
        <v>120</v>
      </c>
      <c r="E33" s="85" t="s">
        <v>137</v>
      </c>
      <c r="F33" s="4" t="str">
        <f t="shared" si="0"/>
        <v>INV</v>
      </c>
      <c r="G33" s="3"/>
      <c r="H33" t="str">
        <f t="shared" si="1"/>
        <v/>
      </c>
    </row>
    <row r="34" spans="1:8" ht="15.75" thickBot="1">
      <c r="A34" t="s">
        <v>32</v>
      </c>
      <c r="B34">
        <v>26</v>
      </c>
      <c r="C34" s="14"/>
      <c r="D34" s="85" t="s">
        <v>121</v>
      </c>
      <c r="E34" s="85" t="s">
        <v>121</v>
      </c>
      <c r="F34" s="4" t="str">
        <f t="shared" si="0"/>
        <v>INV</v>
      </c>
      <c r="G34" s="3">
        <v>1</v>
      </c>
      <c r="H34" t="str">
        <f t="shared" si="1"/>
        <v/>
      </c>
    </row>
    <row r="35" spans="1:8" ht="15.75" thickBot="1">
      <c r="A35" t="s">
        <v>27</v>
      </c>
      <c r="B35">
        <v>27</v>
      </c>
      <c r="C35" s="14"/>
      <c r="D35" s="85" t="s">
        <v>95</v>
      </c>
      <c r="E35" s="85" t="s">
        <v>138</v>
      </c>
      <c r="F35" s="4" t="str">
        <f t="shared" si="0"/>
        <v>INV</v>
      </c>
      <c r="G35" s="3"/>
      <c r="H35" t="str">
        <f t="shared" si="1"/>
        <v/>
      </c>
    </row>
    <row r="36" spans="1:8" ht="15.75" thickBot="1">
      <c r="A36" t="s">
        <v>30</v>
      </c>
      <c r="B36">
        <v>28</v>
      </c>
      <c r="C36" s="14"/>
      <c r="D36" s="85" t="s">
        <v>96</v>
      </c>
      <c r="E36" s="85" t="s">
        <v>139</v>
      </c>
      <c r="F36" s="4" t="str">
        <f t="shared" si="0"/>
        <v>INV</v>
      </c>
      <c r="G36" s="3"/>
      <c r="H36" t="str">
        <f t="shared" si="1"/>
        <v/>
      </c>
    </row>
    <row r="37" spans="1:8" ht="15.75" thickBot="1">
      <c r="B37">
        <v>29</v>
      </c>
      <c r="C37" s="14"/>
      <c r="D37" s="85" t="s">
        <v>97</v>
      </c>
      <c r="E37" s="85" t="s">
        <v>140</v>
      </c>
      <c r="F37" s="4" t="str">
        <f t="shared" si="0"/>
        <v>INV</v>
      </c>
      <c r="G37" s="3"/>
      <c r="H37" t="str">
        <f t="shared" si="1"/>
        <v/>
      </c>
    </row>
    <row r="38" spans="1:8" ht="15.75" thickBot="1">
      <c r="A38" t="s">
        <v>30</v>
      </c>
      <c r="B38">
        <v>30</v>
      </c>
      <c r="C38" s="14"/>
      <c r="D38" s="85" t="s">
        <v>122</v>
      </c>
      <c r="E38" s="85" t="s">
        <v>141</v>
      </c>
      <c r="F38" s="4" t="str">
        <f t="shared" si="0"/>
        <v>INV</v>
      </c>
      <c r="G38" s="3"/>
      <c r="H38" t="str">
        <f t="shared" si="1"/>
        <v/>
      </c>
    </row>
    <row r="39" spans="1:8" ht="15.75" thickBot="1">
      <c r="A39" t="s">
        <v>33</v>
      </c>
      <c r="B39">
        <v>31</v>
      </c>
      <c r="C39" s="14"/>
      <c r="D39" s="85" t="s">
        <v>123</v>
      </c>
      <c r="E39" s="85" t="s">
        <v>123</v>
      </c>
      <c r="F39" s="4" t="str">
        <f t="shared" si="0"/>
        <v>INV</v>
      </c>
      <c r="G39" s="3"/>
      <c r="H39" t="str">
        <f t="shared" si="1"/>
        <v/>
      </c>
    </row>
    <row r="40" spans="1:8" ht="15.75" thickBot="1">
      <c r="B40">
        <v>32</v>
      </c>
      <c r="C40" s="14"/>
      <c r="D40" s="85" t="s">
        <v>98</v>
      </c>
      <c r="E40" s="85" t="s">
        <v>142</v>
      </c>
      <c r="F40" s="4" t="str">
        <f t="shared" si="0"/>
        <v>INV</v>
      </c>
      <c r="G40" s="3"/>
      <c r="H40" t="str">
        <f t="shared" si="1"/>
        <v/>
      </c>
    </row>
    <row r="41" spans="1:8" ht="15.75" thickBot="1">
      <c r="A41" t="s">
        <v>32</v>
      </c>
      <c r="B41">
        <v>33</v>
      </c>
      <c r="C41" s="14"/>
      <c r="D41" s="85" t="s">
        <v>124</v>
      </c>
      <c r="E41" s="85" t="s">
        <v>124</v>
      </c>
      <c r="F41" s="4" t="str">
        <f t="shared" ref="F41:F58" si="2">IF(C41&gt;4,"INV",IF(C41&lt;1,"INV",IF(C41&lt;3,G41,ABS(G41-1))))</f>
        <v>INV</v>
      </c>
      <c r="G41" s="2">
        <v>1</v>
      </c>
      <c r="H41" t="str">
        <f t="shared" si="1"/>
        <v/>
      </c>
    </row>
    <row r="42" spans="1:8" ht="15.75" thickBot="1">
      <c r="B42">
        <v>34</v>
      </c>
      <c r="C42" s="14"/>
      <c r="D42" s="85" t="s">
        <v>99</v>
      </c>
      <c r="E42" s="85" t="s">
        <v>143</v>
      </c>
      <c r="F42" s="4" t="str">
        <f t="shared" si="2"/>
        <v>INV</v>
      </c>
      <c r="G42" s="3"/>
      <c r="H42" t="str">
        <f t="shared" si="1"/>
        <v/>
      </c>
    </row>
    <row r="43" spans="1:8" ht="15.75" thickBot="1">
      <c r="A43" t="s">
        <v>27</v>
      </c>
      <c r="B43">
        <v>35</v>
      </c>
      <c r="C43" s="14"/>
      <c r="D43" s="85" t="s">
        <v>100</v>
      </c>
      <c r="E43" s="85" t="s">
        <v>100</v>
      </c>
      <c r="F43" s="4" t="str">
        <f t="shared" si="2"/>
        <v>INV</v>
      </c>
      <c r="G43" s="3">
        <v>1</v>
      </c>
      <c r="H43" t="str">
        <f t="shared" si="1"/>
        <v/>
      </c>
    </row>
    <row r="44" spans="1:8" ht="15.75" thickBot="1">
      <c r="A44" t="s">
        <v>27</v>
      </c>
      <c r="B44">
        <v>36</v>
      </c>
      <c r="C44" s="14"/>
      <c r="D44" s="85" t="s">
        <v>101</v>
      </c>
      <c r="E44" s="85" t="s">
        <v>144</v>
      </c>
      <c r="F44" s="4" t="str">
        <f t="shared" si="2"/>
        <v>INV</v>
      </c>
      <c r="G44" s="3"/>
      <c r="H44" t="str">
        <f t="shared" si="1"/>
        <v/>
      </c>
    </row>
    <row r="45" spans="1:8" ht="15.75" thickBot="1">
      <c r="B45">
        <v>37</v>
      </c>
      <c r="C45" s="14"/>
      <c r="D45" s="85" t="s">
        <v>125</v>
      </c>
      <c r="E45" s="85" t="s">
        <v>145</v>
      </c>
      <c r="F45" s="4" t="str">
        <f t="shared" si="2"/>
        <v>INV</v>
      </c>
      <c r="G45" s="3"/>
      <c r="H45" t="str">
        <f t="shared" si="1"/>
        <v/>
      </c>
    </row>
    <row r="46" spans="1:8" ht="15.75" thickBot="1">
      <c r="A46" t="s">
        <v>32</v>
      </c>
      <c r="B46">
        <v>38</v>
      </c>
      <c r="C46" s="14"/>
      <c r="D46" s="85" t="s">
        <v>102</v>
      </c>
      <c r="E46" s="85" t="s">
        <v>146</v>
      </c>
      <c r="F46" s="4" t="str">
        <f t="shared" si="2"/>
        <v>INV</v>
      </c>
      <c r="G46" s="3"/>
      <c r="H46" t="str">
        <f t="shared" si="1"/>
        <v/>
      </c>
    </row>
    <row r="47" spans="1:8" ht="15.75" thickBot="1">
      <c r="A47" t="s">
        <v>31</v>
      </c>
      <c r="B47">
        <v>39</v>
      </c>
      <c r="C47" s="14"/>
      <c r="D47" s="85" t="s">
        <v>103</v>
      </c>
      <c r="E47" s="85" t="s">
        <v>103</v>
      </c>
      <c r="F47" s="4" t="str">
        <f t="shared" si="2"/>
        <v>INV</v>
      </c>
      <c r="G47" s="3">
        <v>1</v>
      </c>
      <c r="H47" t="str">
        <f t="shared" si="1"/>
        <v/>
      </c>
    </row>
    <row r="48" spans="1:8" ht="15.75" thickBot="1">
      <c r="A48" t="s">
        <v>35</v>
      </c>
      <c r="B48">
        <v>40</v>
      </c>
      <c r="C48" s="14"/>
      <c r="D48" s="85" t="s">
        <v>129</v>
      </c>
      <c r="E48" s="85" t="s">
        <v>147</v>
      </c>
      <c r="F48" s="4" t="str">
        <f t="shared" si="2"/>
        <v>INV</v>
      </c>
      <c r="G48" s="3"/>
      <c r="H48" t="str">
        <f t="shared" si="1"/>
        <v/>
      </c>
    </row>
    <row r="49" spans="1:8" ht="15.75" thickBot="1">
      <c r="A49" t="s">
        <v>28</v>
      </c>
      <c r="B49">
        <v>41</v>
      </c>
      <c r="C49" s="14"/>
      <c r="D49" s="85" t="s">
        <v>126</v>
      </c>
      <c r="E49" s="85" t="s">
        <v>126</v>
      </c>
      <c r="F49" s="4" t="str">
        <f t="shared" si="2"/>
        <v>INV</v>
      </c>
      <c r="G49" s="3">
        <v>1</v>
      </c>
      <c r="H49" t="str">
        <f t="shared" si="1"/>
        <v/>
      </c>
    </row>
    <row r="50" spans="1:8" ht="15.75" thickBot="1">
      <c r="A50" t="s">
        <v>35</v>
      </c>
      <c r="B50">
        <v>42</v>
      </c>
      <c r="C50" s="14"/>
      <c r="D50" s="85" t="s">
        <v>104</v>
      </c>
      <c r="E50" s="85" t="s">
        <v>104</v>
      </c>
      <c r="F50" s="4" t="str">
        <f t="shared" si="2"/>
        <v>INV</v>
      </c>
      <c r="G50" s="3">
        <v>1</v>
      </c>
      <c r="H50" t="str">
        <f t="shared" si="1"/>
        <v/>
      </c>
    </row>
    <row r="51" spans="1:8" ht="15.75" thickBot="1">
      <c r="B51">
        <v>43</v>
      </c>
      <c r="C51" s="14"/>
      <c r="D51" s="85" t="s">
        <v>127</v>
      </c>
      <c r="E51" s="85" t="s">
        <v>127</v>
      </c>
      <c r="F51" s="4" t="str">
        <f t="shared" si="2"/>
        <v>INV</v>
      </c>
      <c r="G51" s="3">
        <v>1</v>
      </c>
      <c r="H51" t="str">
        <f t="shared" si="1"/>
        <v/>
      </c>
    </row>
    <row r="52" spans="1:8" ht="15.75" thickBot="1">
      <c r="A52" t="s">
        <v>26</v>
      </c>
      <c r="B52">
        <v>44</v>
      </c>
      <c r="C52" s="14"/>
      <c r="D52" s="85" t="s">
        <v>128</v>
      </c>
      <c r="E52" s="85" t="s">
        <v>148</v>
      </c>
      <c r="F52" s="4" t="str">
        <f t="shared" si="2"/>
        <v>INV</v>
      </c>
      <c r="G52" s="3"/>
      <c r="H52" t="str">
        <f t="shared" si="1"/>
        <v/>
      </c>
    </row>
    <row r="53" spans="1:8" ht="15.75" thickBot="1">
      <c r="A53" t="s">
        <v>27</v>
      </c>
      <c r="B53">
        <v>45</v>
      </c>
      <c r="C53" s="14"/>
      <c r="D53" s="85" t="s">
        <v>105</v>
      </c>
      <c r="E53" s="85" t="s">
        <v>105</v>
      </c>
      <c r="F53" s="4" t="str">
        <f t="shared" si="2"/>
        <v>INV</v>
      </c>
      <c r="G53" s="3">
        <v>1</v>
      </c>
      <c r="H53" t="str">
        <f t="shared" si="1"/>
        <v/>
      </c>
    </row>
    <row r="54" spans="1:8" ht="15.75" thickBot="1">
      <c r="B54">
        <v>46</v>
      </c>
      <c r="C54" s="14"/>
      <c r="D54" s="85" t="s">
        <v>106</v>
      </c>
      <c r="E54" s="85" t="s">
        <v>106</v>
      </c>
      <c r="F54" s="4" t="str">
        <f t="shared" si="2"/>
        <v>INV</v>
      </c>
      <c r="G54" s="3">
        <v>1</v>
      </c>
      <c r="H54" t="str">
        <f t="shared" si="1"/>
        <v/>
      </c>
    </row>
    <row r="55" spans="1:8" ht="15.75" thickBot="1">
      <c r="B55">
        <v>47</v>
      </c>
      <c r="C55" s="14"/>
      <c r="D55" s="85" t="s">
        <v>107</v>
      </c>
      <c r="E55" s="85" t="s">
        <v>149</v>
      </c>
      <c r="F55" s="4" t="str">
        <f t="shared" si="2"/>
        <v>INV</v>
      </c>
      <c r="G55" s="3"/>
      <c r="H55" t="str">
        <f t="shared" si="1"/>
        <v/>
      </c>
    </row>
    <row r="56" spans="1:8" ht="15.75" thickBot="1">
      <c r="A56" t="s">
        <v>34</v>
      </c>
      <c r="B56">
        <v>48</v>
      </c>
      <c r="C56" s="14"/>
      <c r="D56" s="85" t="s">
        <v>108</v>
      </c>
      <c r="E56" s="85" t="s">
        <v>150</v>
      </c>
      <c r="F56" s="4" t="str">
        <f t="shared" si="2"/>
        <v>INV</v>
      </c>
      <c r="G56" s="3"/>
      <c r="H56" t="str">
        <f t="shared" si="1"/>
        <v/>
      </c>
    </row>
    <row r="57" spans="1:8" ht="15.75" thickBot="1">
      <c r="B57">
        <v>49</v>
      </c>
      <c r="C57" s="14"/>
      <c r="D57" s="85" t="s">
        <v>109</v>
      </c>
      <c r="E57" s="85" t="s">
        <v>151</v>
      </c>
      <c r="F57" s="4" t="str">
        <f t="shared" si="2"/>
        <v>INV</v>
      </c>
      <c r="G57" s="3"/>
      <c r="H57" t="str">
        <f t="shared" si="1"/>
        <v/>
      </c>
    </row>
    <row r="58" spans="1:8" ht="15.75" thickBot="1">
      <c r="A58" t="s">
        <v>35</v>
      </c>
      <c r="B58">
        <v>50</v>
      </c>
      <c r="C58" s="14"/>
      <c r="D58" s="85" t="s">
        <v>152</v>
      </c>
      <c r="E58" s="85" t="s">
        <v>153</v>
      </c>
      <c r="F58" s="4" t="str">
        <f t="shared" si="2"/>
        <v>INV</v>
      </c>
      <c r="G58" s="3"/>
      <c r="H58" t="str">
        <f t="shared" si="1"/>
        <v/>
      </c>
    </row>
    <row r="61" spans="1:8">
      <c r="F61" s="4">
        <f>COUNTIF(F9:F58,"=INV")</f>
        <v>50</v>
      </c>
      <c r="H61" t="s">
        <v>20</v>
      </c>
    </row>
    <row r="62" spans="1:8">
      <c r="F62" s="4">
        <f>COUNTIF(F9:F58,"=0")</f>
        <v>0</v>
      </c>
      <c r="H62" t="s">
        <v>21</v>
      </c>
    </row>
    <row r="63" spans="1:8">
      <c r="F63" s="4">
        <f>COUNTIF(F9:F58,"=1")</f>
        <v>0</v>
      </c>
      <c r="H63" t="s">
        <v>22</v>
      </c>
    </row>
    <row r="65" spans="6:8">
      <c r="F65" s="4" t="str">
        <f>IF(AQ_INV&lt;50,F63,"")</f>
        <v/>
      </c>
      <c r="H65" t="s">
        <v>23</v>
      </c>
    </row>
    <row r="66" spans="6:8">
      <c r="H66" t="s">
        <v>24</v>
      </c>
    </row>
  </sheetData>
  <sheetProtection sheet="1" objects="1" scenarios="1"/>
  <phoneticPr fontId="0" type="noConversion"/>
  <pageMargins left="0.75" right="0.75" top="1" bottom="1" header="0.5" footer="0.5"/>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74"/>
  <sheetViews>
    <sheetView topLeftCell="B1" workbookViewId="0">
      <selection activeCell="E17" sqref="E17"/>
    </sheetView>
  </sheetViews>
  <sheetFormatPr defaultRowHeight="12.75"/>
  <cols>
    <col min="1" max="1" width="0" hidden="1" customWidth="1"/>
    <col min="2" max="2" width="10.140625" bestFit="1" customWidth="1"/>
    <col min="5" max="5" width="87.140625" customWidth="1"/>
    <col min="6" max="6" width="101.85546875" hidden="1" customWidth="1"/>
    <col min="7" max="8" width="9.140625" hidden="1" customWidth="1"/>
    <col min="9" max="9" width="92" hidden="1" customWidth="1"/>
    <col min="10" max="13" width="9.140625" hidden="1" customWidth="1"/>
    <col min="14" max="14" width="0" hidden="1" customWidth="1"/>
  </cols>
  <sheetData>
    <row r="1" spans="1:13">
      <c r="G1" s="4"/>
    </row>
    <row r="2" spans="1:13">
      <c r="E2" s="1" t="s">
        <v>25</v>
      </c>
      <c r="F2" s="1"/>
      <c r="G2" s="4"/>
    </row>
    <row r="3" spans="1:13">
      <c r="G3" s="4"/>
    </row>
    <row r="4" spans="1:13">
      <c r="E4" s="86" t="s">
        <v>154</v>
      </c>
      <c r="F4" s="1"/>
      <c r="G4" s="4"/>
    </row>
    <row r="5" spans="1:13">
      <c r="E5" s="86" t="s">
        <v>155</v>
      </c>
      <c r="F5" s="1"/>
      <c r="G5" s="4"/>
    </row>
    <row r="6" spans="1:13">
      <c r="E6" s="86" t="s">
        <v>156</v>
      </c>
      <c r="G6" s="4"/>
    </row>
    <row r="7" spans="1:13">
      <c r="G7" s="4"/>
    </row>
    <row r="8" spans="1:13" ht="13.5" thickBot="1">
      <c r="A8" t="s">
        <v>41</v>
      </c>
      <c r="B8" s="1" t="s">
        <v>52</v>
      </c>
      <c r="C8" s="1" t="s">
        <v>53</v>
      </c>
      <c r="D8" s="1" t="s">
        <v>23</v>
      </c>
      <c r="E8" s="1" t="s">
        <v>39</v>
      </c>
      <c r="G8" s="4"/>
    </row>
    <row r="9" spans="1:13" ht="13.5" thickBot="1">
      <c r="A9">
        <v>1</v>
      </c>
      <c r="B9">
        <v>1</v>
      </c>
      <c r="C9">
        <v>1</v>
      </c>
      <c r="D9" s="14"/>
      <c r="E9" s="60" t="s">
        <v>176</v>
      </c>
      <c r="F9" s="60" t="s">
        <v>217</v>
      </c>
      <c r="G9" s="4" t="str">
        <f>IF(D9=1,J9,IF(D9=2,K9,IF(D9=3,L9,IF(D9=4,M9,"INV"))))</f>
        <v>INV</v>
      </c>
      <c r="I9" t="str">
        <f>IF(G9=0,CONCATENATE("(EQ",C9,") ",F9,CHAR(10)),"")</f>
        <v/>
      </c>
      <c r="J9" s="5">
        <v>2</v>
      </c>
      <c r="K9" s="6">
        <v>1</v>
      </c>
      <c r="L9" s="6"/>
      <c r="M9" s="6"/>
    </row>
    <row r="10" spans="1:13" ht="13.5" thickBot="1">
      <c r="C10">
        <v>2</v>
      </c>
      <c r="D10" s="14"/>
      <c r="E10" s="60" t="s">
        <v>177</v>
      </c>
      <c r="F10" s="60"/>
      <c r="G10" s="4" t="s">
        <v>40</v>
      </c>
      <c r="I10" t="str">
        <f t="shared" ref="I10:I68" si="0">IF(G10=0,CONCATENATE("(EQ",C10,") ",F10,CHAR(10)),"")</f>
        <v/>
      </c>
      <c r="J10" s="7"/>
      <c r="K10" s="8"/>
      <c r="L10" s="8"/>
      <c r="M10" s="8"/>
    </row>
    <row r="11" spans="1:13" ht="13.5" thickBot="1">
      <c r="C11">
        <v>3</v>
      </c>
      <c r="D11" s="14"/>
      <c r="E11" s="60" t="s">
        <v>178</v>
      </c>
      <c r="F11" s="60"/>
      <c r="G11" s="4" t="s">
        <v>40</v>
      </c>
      <c r="I11" t="str">
        <f t="shared" si="0"/>
        <v/>
      </c>
      <c r="J11" s="7"/>
      <c r="K11" s="8"/>
      <c r="L11" s="8"/>
      <c r="M11" s="8"/>
    </row>
    <row r="12" spans="1:13" ht="13.5" thickBot="1">
      <c r="A12">
        <v>2</v>
      </c>
      <c r="B12">
        <v>2</v>
      </c>
      <c r="C12">
        <v>4</v>
      </c>
      <c r="D12" s="14"/>
      <c r="E12" s="87" t="s">
        <v>211</v>
      </c>
      <c r="F12" s="87" t="s">
        <v>211</v>
      </c>
      <c r="G12" s="4" t="str">
        <f t="shared" ref="G12:G68" si="1">IF(D12=1,J12,IF(D12=2,K12,IF(D12=3,L12,IF(D12=4,M12,"INV"))))</f>
        <v>INV</v>
      </c>
      <c r="I12" t="str">
        <f t="shared" si="0"/>
        <v/>
      </c>
      <c r="J12" s="7"/>
      <c r="K12" s="8"/>
      <c r="L12" s="8">
        <v>1</v>
      </c>
      <c r="M12" s="8">
        <v>2</v>
      </c>
    </row>
    <row r="13" spans="1:13" ht="13.5" thickBot="1">
      <c r="C13">
        <v>5</v>
      </c>
      <c r="D13" s="14"/>
      <c r="E13" s="60" t="s">
        <v>157</v>
      </c>
      <c r="F13" s="60"/>
      <c r="G13" s="4" t="s">
        <v>40</v>
      </c>
      <c r="I13" t="str">
        <f t="shared" si="0"/>
        <v/>
      </c>
      <c r="J13" s="7"/>
      <c r="K13" s="8"/>
      <c r="L13" s="8"/>
      <c r="M13" s="8"/>
    </row>
    <row r="14" spans="1:13" ht="13.5" thickBot="1">
      <c r="A14">
        <v>3</v>
      </c>
      <c r="B14">
        <v>3</v>
      </c>
      <c r="C14">
        <v>6</v>
      </c>
      <c r="D14" s="14"/>
      <c r="E14" s="60" t="s">
        <v>179</v>
      </c>
      <c r="F14" s="60" t="s">
        <v>218</v>
      </c>
      <c r="G14" s="4" t="str">
        <f t="shared" si="1"/>
        <v>INV</v>
      </c>
      <c r="I14" t="str">
        <f t="shared" si="0"/>
        <v/>
      </c>
      <c r="J14" s="7">
        <v>2</v>
      </c>
      <c r="K14" s="8">
        <v>1</v>
      </c>
      <c r="L14" s="8"/>
      <c r="M14" s="8"/>
    </row>
    <row r="15" spans="1:13" ht="13.5" thickBot="1">
      <c r="C15">
        <v>7</v>
      </c>
      <c r="D15" s="14"/>
      <c r="E15" s="60" t="s">
        <v>158</v>
      </c>
      <c r="F15" s="60"/>
      <c r="G15" s="4" t="s">
        <v>40</v>
      </c>
      <c r="I15" t="str">
        <f t="shared" si="0"/>
        <v/>
      </c>
      <c r="J15" s="7"/>
      <c r="K15" s="8"/>
      <c r="L15" s="8"/>
      <c r="M15" s="8"/>
    </row>
    <row r="16" spans="1:13" ht="13.5" thickBot="1">
      <c r="A16">
        <v>4</v>
      </c>
      <c r="B16">
        <v>4</v>
      </c>
      <c r="C16">
        <v>8</v>
      </c>
      <c r="D16" s="14"/>
      <c r="E16" s="60" t="s">
        <v>159</v>
      </c>
      <c r="F16" s="60" t="s">
        <v>159</v>
      </c>
      <c r="G16" s="4" t="str">
        <f t="shared" si="1"/>
        <v>INV</v>
      </c>
      <c r="I16" t="str">
        <f t="shared" si="0"/>
        <v/>
      </c>
      <c r="J16" s="7"/>
      <c r="K16" s="8"/>
      <c r="L16" s="8">
        <v>1</v>
      </c>
      <c r="M16" s="8">
        <v>2</v>
      </c>
    </row>
    <row r="17" spans="1:13" ht="13.5" thickBot="1">
      <c r="C17">
        <v>9</v>
      </c>
      <c r="D17" s="14"/>
      <c r="E17" s="60" t="s">
        <v>180</v>
      </c>
      <c r="F17" s="60"/>
      <c r="G17" s="4" t="s">
        <v>40</v>
      </c>
      <c r="I17" t="str">
        <f t="shared" si="0"/>
        <v/>
      </c>
      <c r="J17" s="7"/>
      <c r="K17" s="8"/>
      <c r="L17" s="8"/>
      <c r="M17" s="8"/>
    </row>
    <row r="18" spans="1:13" ht="13.5" thickBot="1">
      <c r="A18">
        <v>5</v>
      </c>
      <c r="B18">
        <v>5</v>
      </c>
      <c r="C18">
        <v>10</v>
      </c>
      <c r="D18" s="14"/>
      <c r="E18" s="60" t="s">
        <v>182</v>
      </c>
      <c r="F18" s="60" t="s">
        <v>182</v>
      </c>
      <c r="G18" s="4" t="str">
        <f t="shared" si="1"/>
        <v>INV</v>
      </c>
      <c r="I18" t="str">
        <f t="shared" si="0"/>
        <v/>
      </c>
      <c r="J18" s="7"/>
      <c r="K18" s="8"/>
      <c r="L18" s="8">
        <v>1</v>
      </c>
      <c r="M18" s="8">
        <v>2</v>
      </c>
    </row>
    <row r="19" spans="1:13" ht="13.5" thickBot="1">
      <c r="A19">
        <v>6</v>
      </c>
      <c r="B19">
        <v>6</v>
      </c>
      <c r="C19">
        <v>11</v>
      </c>
      <c r="D19" s="14"/>
      <c r="E19" s="60" t="s">
        <v>181</v>
      </c>
      <c r="F19" s="60" t="s">
        <v>181</v>
      </c>
      <c r="G19" s="4" t="str">
        <f t="shared" si="1"/>
        <v>INV</v>
      </c>
      <c r="I19" t="str">
        <f t="shared" si="0"/>
        <v/>
      </c>
      <c r="J19" s="7"/>
      <c r="K19" s="8"/>
      <c r="L19" s="8">
        <v>1</v>
      </c>
      <c r="M19" s="8">
        <v>2</v>
      </c>
    </row>
    <row r="20" spans="1:13" ht="13.5" thickBot="1">
      <c r="A20">
        <v>7</v>
      </c>
      <c r="B20">
        <v>7</v>
      </c>
      <c r="C20">
        <v>12</v>
      </c>
      <c r="D20" s="14"/>
      <c r="E20" s="60" t="s">
        <v>183</v>
      </c>
      <c r="F20" s="60" t="s">
        <v>183</v>
      </c>
      <c r="G20" s="4" t="str">
        <f t="shared" si="1"/>
        <v>INV</v>
      </c>
      <c r="I20" t="str">
        <f t="shared" si="0"/>
        <v/>
      </c>
      <c r="J20" s="7"/>
      <c r="K20" s="8"/>
      <c r="L20" s="8">
        <v>1</v>
      </c>
      <c r="M20" s="8">
        <v>2</v>
      </c>
    </row>
    <row r="21" spans="1:13" ht="13.5" thickBot="1">
      <c r="C21">
        <v>13</v>
      </c>
      <c r="D21" s="14"/>
      <c r="E21" s="60" t="s">
        <v>184</v>
      </c>
      <c r="F21" s="60"/>
      <c r="G21" s="4" t="s">
        <v>40</v>
      </c>
      <c r="I21" t="str">
        <f t="shared" si="0"/>
        <v/>
      </c>
      <c r="J21" s="7"/>
      <c r="K21" s="8"/>
      <c r="L21" s="8"/>
      <c r="M21" s="8"/>
    </row>
    <row r="22" spans="1:13" ht="13.5" thickBot="1">
      <c r="A22">
        <v>8</v>
      </c>
      <c r="B22">
        <v>8</v>
      </c>
      <c r="C22">
        <v>14</v>
      </c>
      <c r="D22" s="14"/>
      <c r="E22" s="60" t="s">
        <v>185</v>
      </c>
      <c r="F22" s="60" t="s">
        <v>185</v>
      </c>
      <c r="G22" s="4" t="str">
        <f t="shared" si="1"/>
        <v>INV</v>
      </c>
      <c r="I22" t="str">
        <f t="shared" si="0"/>
        <v/>
      </c>
      <c r="J22" s="7"/>
      <c r="K22" s="8"/>
      <c r="L22" s="8">
        <v>1</v>
      </c>
      <c r="M22" s="8">
        <v>2</v>
      </c>
    </row>
    <row r="23" spans="1:13" ht="13.5" thickBot="1">
      <c r="A23">
        <v>9</v>
      </c>
      <c r="B23">
        <v>9</v>
      </c>
      <c r="C23">
        <v>15</v>
      </c>
      <c r="D23" s="14"/>
      <c r="E23" s="60" t="s">
        <v>160</v>
      </c>
      <c r="F23" s="60" t="s">
        <v>160</v>
      </c>
      <c r="G23" s="4" t="str">
        <f t="shared" si="1"/>
        <v>INV</v>
      </c>
      <c r="I23" t="str">
        <f t="shared" si="0"/>
        <v/>
      </c>
      <c r="J23" s="7"/>
      <c r="K23" s="8"/>
      <c r="L23" s="8">
        <v>1</v>
      </c>
      <c r="M23" s="8">
        <v>2</v>
      </c>
    </row>
    <row r="24" spans="1:13" ht="13.5" thickBot="1">
      <c r="C24">
        <v>16</v>
      </c>
      <c r="D24" s="14"/>
      <c r="E24" s="60" t="s">
        <v>210</v>
      </c>
      <c r="F24" s="60"/>
      <c r="G24" s="4" t="s">
        <v>40</v>
      </c>
      <c r="I24" t="str">
        <f t="shared" si="0"/>
        <v/>
      </c>
      <c r="J24" s="7"/>
      <c r="K24" s="8"/>
      <c r="L24" s="8"/>
      <c r="M24" s="8"/>
    </row>
    <row r="25" spans="1:13" ht="13.5" thickBot="1">
      <c r="C25">
        <v>17</v>
      </c>
      <c r="D25" s="14"/>
      <c r="E25" s="60" t="s">
        <v>161</v>
      </c>
      <c r="F25" s="60"/>
      <c r="G25" s="4" t="s">
        <v>40</v>
      </c>
      <c r="I25" t="str">
        <f t="shared" si="0"/>
        <v/>
      </c>
      <c r="J25" s="7"/>
      <c r="K25" s="8"/>
      <c r="L25" s="8"/>
      <c r="M25" s="8"/>
    </row>
    <row r="26" spans="1:13" ht="13.5" thickBot="1">
      <c r="A26">
        <v>10</v>
      </c>
      <c r="B26">
        <v>10</v>
      </c>
      <c r="C26">
        <v>18</v>
      </c>
      <c r="D26" s="14"/>
      <c r="E26" s="60" t="s">
        <v>186</v>
      </c>
      <c r="F26" s="60" t="s">
        <v>186</v>
      </c>
      <c r="G26" s="4" t="str">
        <f t="shared" si="1"/>
        <v>INV</v>
      </c>
      <c r="I26" t="str">
        <f t="shared" si="0"/>
        <v/>
      </c>
      <c r="J26" s="7"/>
      <c r="K26" s="8"/>
      <c r="L26" s="8">
        <v>1</v>
      </c>
      <c r="M26" s="8">
        <v>2</v>
      </c>
    </row>
    <row r="27" spans="1:13" ht="13.5" thickBot="1">
      <c r="A27">
        <v>11</v>
      </c>
      <c r="B27">
        <v>11</v>
      </c>
      <c r="C27">
        <v>19</v>
      </c>
      <c r="D27" s="14"/>
      <c r="E27" s="60" t="s">
        <v>187</v>
      </c>
      <c r="F27" s="60" t="s">
        <v>219</v>
      </c>
      <c r="G27" s="4" t="str">
        <f t="shared" si="1"/>
        <v>INV</v>
      </c>
      <c r="I27" t="str">
        <f t="shared" si="0"/>
        <v/>
      </c>
      <c r="J27" s="7">
        <v>2</v>
      </c>
      <c r="K27" s="8">
        <v>1</v>
      </c>
      <c r="L27" s="8"/>
      <c r="M27" s="8"/>
    </row>
    <row r="28" spans="1:13" ht="13.5" thickBot="1">
      <c r="C28">
        <v>20</v>
      </c>
      <c r="D28" s="14"/>
      <c r="E28" s="60" t="s">
        <v>162</v>
      </c>
      <c r="F28" s="60"/>
      <c r="G28" s="4" t="s">
        <v>40</v>
      </c>
      <c r="I28" t="str">
        <f t="shared" si="0"/>
        <v/>
      </c>
      <c r="J28" s="7"/>
      <c r="K28" s="8"/>
      <c r="L28" s="8"/>
      <c r="M28" s="8"/>
    </row>
    <row r="29" spans="1:13" ht="13.5" thickBot="1">
      <c r="A29">
        <v>12</v>
      </c>
      <c r="B29">
        <v>12</v>
      </c>
      <c r="C29">
        <v>21</v>
      </c>
      <c r="D29" s="14"/>
      <c r="E29" s="60" t="s">
        <v>188</v>
      </c>
      <c r="F29" s="60" t="s">
        <v>188</v>
      </c>
      <c r="G29" s="4" t="str">
        <f t="shared" si="1"/>
        <v>INV</v>
      </c>
      <c r="I29" t="str">
        <f t="shared" si="0"/>
        <v/>
      </c>
      <c r="J29" s="7"/>
      <c r="K29" s="8"/>
      <c r="L29" s="8">
        <v>1</v>
      </c>
      <c r="M29" s="8">
        <v>2</v>
      </c>
    </row>
    <row r="30" spans="1:13" ht="13.5" thickBot="1">
      <c r="A30">
        <v>13</v>
      </c>
      <c r="B30">
        <v>13</v>
      </c>
      <c r="C30">
        <v>22</v>
      </c>
      <c r="D30" s="14"/>
      <c r="E30" s="60" t="s">
        <v>189</v>
      </c>
      <c r="F30" s="60" t="s">
        <v>220</v>
      </c>
      <c r="G30" s="4" t="str">
        <f t="shared" si="1"/>
        <v>INV</v>
      </c>
      <c r="I30" t="str">
        <f t="shared" si="0"/>
        <v/>
      </c>
      <c r="J30" s="7">
        <v>2</v>
      </c>
      <c r="K30" s="8">
        <v>1</v>
      </c>
      <c r="L30" s="9"/>
      <c r="M30" s="9"/>
    </row>
    <row r="31" spans="1:13" ht="13.5" thickBot="1">
      <c r="C31">
        <v>23</v>
      </c>
      <c r="D31" s="14"/>
      <c r="E31" s="60" t="s">
        <v>163</v>
      </c>
      <c r="F31" s="60"/>
      <c r="G31" s="4" t="s">
        <v>40</v>
      </c>
      <c r="I31" t="str">
        <f t="shared" si="0"/>
        <v/>
      </c>
      <c r="J31" s="7"/>
      <c r="K31" s="8"/>
      <c r="L31" s="9"/>
      <c r="M31" s="9"/>
    </row>
    <row r="32" spans="1:13" ht="13.5" thickBot="1">
      <c r="C32">
        <v>24</v>
      </c>
      <c r="D32" s="14"/>
      <c r="E32" s="60" t="s">
        <v>190</v>
      </c>
      <c r="F32" s="60"/>
      <c r="G32" s="4" t="s">
        <v>40</v>
      </c>
      <c r="I32" t="str">
        <f t="shared" si="0"/>
        <v/>
      </c>
      <c r="J32" s="7"/>
      <c r="K32" s="8"/>
      <c r="L32" s="9"/>
      <c r="M32" s="9"/>
    </row>
    <row r="33" spans="1:13" ht="13.5" thickBot="1">
      <c r="A33">
        <v>14</v>
      </c>
      <c r="B33">
        <v>14</v>
      </c>
      <c r="C33">
        <v>25</v>
      </c>
      <c r="D33" s="14"/>
      <c r="E33" s="60" t="s">
        <v>164</v>
      </c>
      <c r="F33" s="60" t="s">
        <v>221</v>
      </c>
      <c r="G33" s="4" t="str">
        <f t="shared" si="1"/>
        <v>INV</v>
      </c>
      <c r="I33" t="str">
        <f t="shared" si="0"/>
        <v/>
      </c>
      <c r="J33" s="7">
        <v>2</v>
      </c>
      <c r="K33" s="8">
        <v>1</v>
      </c>
      <c r="L33" s="8"/>
      <c r="M33" s="8"/>
    </row>
    <row r="34" spans="1:13" ht="13.5" thickBot="1">
      <c r="A34">
        <v>15</v>
      </c>
      <c r="B34">
        <v>15</v>
      </c>
      <c r="C34">
        <v>26</v>
      </c>
      <c r="D34" s="14"/>
      <c r="E34" s="60" t="s">
        <v>191</v>
      </c>
      <c r="F34" s="60" t="s">
        <v>222</v>
      </c>
      <c r="G34" s="4" t="str">
        <f t="shared" si="1"/>
        <v>INV</v>
      </c>
      <c r="I34" t="str">
        <f t="shared" si="0"/>
        <v/>
      </c>
      <c r="J34" s="7">
        <v>2</v>
      </c>
      <c r="K34" s="8">
        <v>1</v>
      </c>
      <c r="L34" s="8"/>
      <c r="M34" s="8"/>
    </row>
    <row r="35" spans="1:13" ht="13.5" thickBot="1">
      <c r="A35">
        <v>16</v>
      </c>
      <c r="B35">
        <v>16</v>
      </c>
      <c r="C35">
        <v>27</v>
      </c>
      <c r="D35" s="14"/>
      <c r="E35" s="60" t="s">
        <v>192</v>
      </c>
      <c r="F35" s="60" t="s">
        <v>192</v>
      </c>
      <c r="G35" s="4" t="str">
        <f t="shared" si="1"/>
        <v>INV</v>
      </c>
      <c r="I35" t="str">
        <f t="shared" si="0"/>
        <v/>
      </c>
      <c r="J35" s="7"/>
      <c r="K35" s="8"/>
      <c r="L35" s="8">
        <v>1</v>
      </c>
      <c r="M35" s="8">
        <v>2</v>
      </c>
    </row>
    <row r="36" spans="1:13" ht="13.5" thickBot="1">
      <c r="A36">
        <v>17</v>
      </c>
      <c r="B36">
        <v>17</v>
      </c>
      <c r="C36">
        <v>28</v>
      </c>
      <c r="D36" s="14"/>
      <c r="E36" s="60" t="s">
        <v>165</v>
      </c>
      <c r="F36" s="60" t="s">
        <v>165</v>
      </c>
      <c r="G36" s="4" t="str">
        <f t="shared" si="1"/>
        <v>INV</v>
      </c>
      <c r="I36" t="str">
        <f t="shared" si="0"/>
        <v/>
      </c>
      <c r="J36" s="7"/>
      <c r="K36" s="8"/>
      <c r="L36" s="8">
        <v>1</v>
      </c>
      <c r="M36" s="8">
        <v>2</v>
      </c>
    </row>
    <row r="37" spans="1:13" ht="13.5" thickBot="1">
      <c r="A37">
        <v>18</v>
      </c>
      <c r="B37">
        <v>18</v>
      </c>
      <c r="C37">
        <v>29</v>
      </c>
      <c r="D37" s="14"/>
      <c r="E37" s="60" t="s">
        <v>193</v>
      </c>
      <c r="F37" s="60" t="s">
        <v>193</v>
      </c>
      <c r="G37" s="4" t="str">
        <f t="shared" si="1"/>
        <v>INV</v>
      </c>
      <c r="I37" t="str">
        <f t="shared" si="0"/>
        <v/>
      </c>
      <c r="J37" s="7"/>
      <c r="K37" s="8"/>
      <c r="L37" s="8">
        <v>1</v>
      </c>
      <c r="M37" s="8">
        <v>2</v>
      </c>
    </row>
    <row r="38" spans="1:13" ht="13.5" thickBot="1">
      <c r="C38">
        <v>30</v>
      </c>
      <c r="D38" s="14"/>
      <c r="E38" s="60" t="s">
        <v>166</v>
      </c>
      <c r="F38" s="60"/>
      <c r="G38" s="4" t="s">
        <v>40</v>
      </c>
      <c r="I38" t="str">
        <f t="shared" si="0"/>
        <v/>
      </c>
      <c r="J38" s="7"/>
      <c r="K38" s="8"/>
      <c r="L38" s="8"/>
      <c r="M38" s="8"/>
    </row>
    <row r="39" spans="1:13" ht="13.5" thickBot="1">
      <c r="C39">
        <v>31</v>
      </c>
      <c r="D39" s="14"/>
      <c r="E39" s="60" t="s">
        <v>209</v>
      </c>
      <c r="F39" s="60"/>
      <c r="G39" s="4" t="s">
        <v>40</v>
      </c>
      <c r="I39" t="str">
        <f t="shared" si="0"/>
        <v/>
      </c>
      <c r="J39" s="7"/>
      <c r="K39" s="8"/>
      <c r="L39" s="8"/>
      <c r="M39" s="8"/>
    </row>
    <row r="40" spans="1:13" ht="13.5" thickBot="1">
      <c r="A40">
        <v>19</v>
      </c>
      <c r="B40">
        <v>19</v>
      </c>
      <c r="C40">
        <v>32</v>
      </c>
      <c r="D40" s="14"/>
      <c r="E40" s="60" t="s">
        <v>194</v>
      </c>
      <c r="F40" s="60" t="s">
        <v>194</v>
      </c>
      <c r="G40" s="4" t="str">
        <f t="shared" si="1"/>
        <v>INV</v>
      </c>
      <c r="I40" t="str">
        <f t="shared" si="0"/>
        <v/>
      </c>
      <c r="J40" s="7"/>
      <c r="K40" s="8"/>
      <c r="L40" s="8">
        <v>1</v>
      </c>
      <c r="M40" s="8">
        <v>2</v>
      </c>
    </row>
    <row r="41" spans="1:13" ht="13.5" thickBot="1">
      <c r="C41">
        <v>33</v>
      </c>
      <c r="D41" s="14"/>
      <c r="E41" s="60" t="s">
        <v>167</v>
      </c>
      <c r="F41" s="60"/>
      <c r="G41" s="4" t="s">
        <v>40</v>
      </c>
      <c r="I41" t="str">
        <f t="shared" si="0"/>
        <v/>
      </c>
      <c r="J41" s="7"/>
      <c r="K41" s="8"/>
      <c r="L41" s="8"/>
      <c r="M41" s="8"/>
    </row>
    <row r="42" spans="1:13" ht="13.5" thickBot="1">
      <c r="A42">
        <v>20</v>
      </c>
      <c r="B42">
        <v>20</v>
      </c>
      <c r="C42">
        <v>34</v>
      </c>
      <c r="D42" s="14"/>
      <c r="E42" s="60" t="s">
        <v>208</v>
      </c>
      <c r="F42" s="60" t="s">
        <v>208</v>
      </c>
      <c r="G42" s="4" t="str">
        <f t="shared" si="1"/>
        <v>INV</v>
      </c>
      <c r="I42" t="str">
        <f t="shared" si="0"/>
        <v/>
      </c>
      <c r="J42" s="7"/>
      <c r="K42" s="8"/>
      <c r="L42" s="8">
        <v>1</v>
      </c>
      <c r="M42" s="8">
        <v>2</v>
      </c>
    </row>
    <row r="43" spans="1:13" ht="13.5" thickBot="1">
      <c r="A43">
        <v>21</v>
      </c>
      <c r="B43">
        <v>21</v>
      </c>
      <c r="C43">
        <v>35</v>
      </c>
      <c r="D43" s="14"/>
      <c r="E43" s="60" t="s">
        <v>207</v>
      </c>
      <c r="F43" s="60" t="s">
        <v>223</v>
      </c>
      <c r="G43" s="4" t="str">
        <f t="shared" si="1"/>
        <v>INV</v>
      </c>
      <c r="I43" t="str">
        <f t="shared" si="0"/>
        <v/>
      </c>
      <c r="J43" s="7">
        <v>2</v>
      </c>
      <c r="K43" s="8">
        <v>1</v>
      </c>
      <c r="L43" s="8"/>
      <c r="M43" s="8"/>
    </row>
    <row r="44" spans="1:13" ht="13.5" thickBot="1">
      <c r="A44">
        <v>22</v>
      </c>
      <c r="B44">
        <v>22</v>
      </c>
      <c r="C44">
        <v>36</v>
      </c>
      <c r="D44" s="14"/>
      <c r="E44" s="60" t="s">
        <v>206</v>
      </c>
      <c r="F44" s="60" t="s">
        <v>224</v>
      </c>
      <c r="G44" s="4" t="str">
        <f t="shared" si="1"/>
        <v>INV</v>
      </c>
      <c r="I44" t="str">
        <f t="shared" si="0"/>
        <v/>
      </c>
      <c r="J44" s="7">
        <v>2</v>
      </c>
      <c r="K44" s="8">
        <v>1</v>
      </c>
      <c r="L44" s="8"/>
      <c r="M44" s="8"/>
    </row>
    <row r="45" spans="1:13" ht="13.5" thickBot="1">
      <c r="A45">
        <v>23</v>
      </c>
      <c r="B45">
        <v>23</v>
      </c>
      <c r="C45">
        <v>37</v>
      </c>
      <c r="D45" s="14"/>
      <c r="E45" s="60" t="s">
        <v>195</v>
      </c>
      <c r="F45" s="60" t="s">
        <v>225</v>
      </c>
      <c r="G45" s="4" t="str">
        <f t="shared" si="1"/>
        <v>INV</v>
      </c>
      <c r="I45" t="str">
        <f t="shared" si="0"/>
        <v/>
      </c>
      <c r="J45" s="7">
        <v>2</v>
      </c>
      <c r="K45" s="8">
        <v>1</v>
      </c>
      <c r="L45" s="8"/>
      <c r="M45" s="8"/>
    </row>
    <row r="46" spans="1:13" ht="13.5" thickBot="1">
      <c r="A46">
        <v>24</v>
      </c>
      <c r="B46">
        <v>24</v>
      </c>
      <c r="C46">
        <v>38</v>
      </c>
      <c r="D46" s="14"/>
      <c r="E46" s="60" t="s">
        <v>196</v>
      </c>
      <c r="F46" s="60" t="s">
        <v>226</v>
      </c>
      <c r="G46" s="4" t="str">
        <f t="shared" si="1"/>
        <v>INV</v>
      </c>
      <c r="I46" t="str">
        <f t="shared" si="0"/>
        <v/>
      </c>
      <c r="J46" s="7">
        <v>2</v>
      </c>
      <c r="K46" s="8">
        <v>1</v>
      </c>
      <c r="L46" s="8"/>
      <c r="M46" s="8"/>
    </row>
    <row r="47" spans="1:13" ht="13.5" thickBot="1">
      <c r="A47">
        <v>25</v>
      </c>
      <c r="B47">
        <v>25</v>
      </c>
      <c r="C47">
        <v>39</v>
      </c>
      <c r="D47" s="14"/>
      <c r="E47" s="60" t="s">
        <v>168</v>
      </c>
      <c r="F47" s="60" t="s">
        <v>168</v>
      </c>
      <c r="G47" s="4" t="str">
        <f t="shared" si="1"/>
        <v>INV</v>
      </c>
      <c r="I47" t="str">
        <f t="shared" si="0"/>
        <v/>
      </c>
      <c r="J47" s="7"/>
      <c r="K47" s="8"/>
      <c r="L47" s="8">
        <v>1</v>
      </c>
      <c r="M47" s="8">
        <v>2</v>
      </c>
    </row>
    <row r="48" spans="1:13" ht="13.5" thickBot="1">
      <c r="C48">
        <v>40</v>
      </c>
      <c r="D48" s="14"/>
      <c r="E48" s="60" t="s">
        <v>169</v>
      </c>
      <c r="F48" s="60"/>
      <c r="G48" s="4" t="s">
        <v>40</v>
      </c>
      <c r="I48" t="str">
        <f t="shared" si="0"/>
        <v/>
      </c>
      <c r="J48" s="7"/>
      <c r="K48" s="8"/>
      <c r="L48" s="8"/>
      <c r="M48" s="8"/>
    </row>
    <row r="49" spans="1:13" ht="13.5" thickBot="1">
      <c r="A49">
        <v>26</v>
      </c>
      <c r="B49">
        <v>26</v>
      </c>
      <c r="C49">
        <v>41</v>
      </c>
      <c r="D49" s="14"/>
      <c r="E49" s="60" t="s">
        <v>197</v>
      </c>
      <c r="F49" s="60" t="s">
        <v>227</v>
      </c>
      <c r="G49" s="4" t="str">
        <f t="shared" si="1"/>
        <v>INV</v>
      </c>
      <c r="I49" t="str">
        <f t="shared" si="0"/>
        <v/>
      </c>
      <c r="J49" s="7">
        <v>2</v>
      </c>
      <c r="K49" s="8">
        <v>1</v>
      </c>
      <c r="L49" s="8"/>
      <c r="M49" s="8"/>
    </row>
    <row r="50" spans="1:13" ht="13.5" thickBot="1">
      <c r="A50">
        <v>27</v>
      </c>
      <c r="B50">
        <v>27</v>
      </c>
      <c r="C50">
        <v>42</v>
      </c>
      <c r="D50" s="14"/>
      <c r="E50" s="60" t="s">
        <v>198</v>
      </c>
      <c r="F50" s="60" t="s">
        <v>228</v>
      </c>
      <c r="G50" s="4" t="str">
        <f t="shared" si="1"/>
        <v>INV</v>
      </c>
      <c r="I50" t="str">
        <f t="shared" si="0"/>
        <v/>
      </c>
      <c r="J50" s="7">
        <v>2</v>
      </c>
      <c r="K50" s="8">
        <v>1</v>
      </c>
      <c r="L50" s="8"/>
      <c r="M50" s="8"/>
    </row>
    <row r="51" spans="1:13" ht="13.5" thickBot="1">
      <c r="A51">
        <v>28</v>
      </c>
      <c r="B51">
        <v>28</v>
      </c>
      <c r="C51">
        <v>43</v>
      </c>
      <c r="D51" s="14"/>
      <c r="E51" s="60" t="s">
        <v>199</v>
      </c>
      <c r="F51" s="60" t="s">
        <v>229</v>
      </c>
      <c r="G51" s="4" t="str">
        <f t="shared" si="1"/>
        <v>INV</v>
      </c>
      <c r="I51" t="str">
        <f t="shared" si="0"/>
        <v/>
      </c>
      <c r="J51" s="7">
        <v>2</v>
      </c>
      <c r="K51" s="8">
        <v>1</v>
      </c>
      <c r="L51" s="8"/>
      <c r="M51" s="8"/>
    </row>
    <row r="52" spans="1:13">
      <c r="A52">
        <v>29</v>
      </c>
      <c r="B52">
        <v>29</v>
      </c>
      <c r="C52">
        <v>44</v>
      </c>
      <c r="D52" s="14"/>
      <c r="E52" s="60" t="s">
        <v>200</v>
      </c>
      <c r="F52" s="60" t="s">
        <v>230</v>
      </c>
      <c r="G52" s="4" t="str">
        <f t="shared" si="1"/>
        <v>INV</v>
      </c>
      <c r="I52" t="str">
        <f t="shared" si="0"/>
        <v/>
      </c>
      <c r="J52" s="10">
        <v>2</v>
      </c>
      <c r="K52" s="11">
        <v>1</v>
      </c>
      <c r="L52" s="11"/>
      <c r="M52" s="11"/>
    </row>
    <row r="53" spans="1:13">
      <c r="C53">
        <v>45</v>
      </c>
      <c r="D53" s="14"/>
      <c r="E53" s="60" t="s">
        <v>170</v>
      </c>
      <c r="F53" s="60"/>
      <c r="G53" s="4" t="s">
        <v>40</v>
      </c>
      <c r="I53" t="str">
        <f t="shared" si="0"/>
        <v/>
      </c>
      <c r="J53" s="10"/>
      <c r="K53" s="11"/>
      <c r="L53" s="11"/>
      <c r="M53" s="11"/>
    </row>
    <row r="54" spans="1:13" ht="13.5" thickBot="1">
      <c r="A54">
        <v>30</v>
      </c>
      <c r="B54">
        <v>30</v>
      </c>
      <c r="C54">
        <v>46</v>
      </c>
      <c r="D54" s="14"/>
      <c r="E54" s="60" t="s">
        <v>201</v>
      </c>
      <c r="F54" s="60" t="s">
        <v>201</v>
      </c>
      <c r="G54" s="4" t="str">
        <f t="shared" si="1"/>
        <v>INV</v>
      </c>
      <c r="I54" t="str">
        <f t="shared" si="0"/>
        <v/>
      </c>
      <c r="J54" s="7"/>
      <c r="K54" s="8"/>
      <c r="L54" s="8">
        <v>1</v>
      </c>
      <c r="M54" s="8">
        <v>2</v>
      </c>
    </row>
    <row r="55" spans="1:13" ht="13.5" thickBot="1">
      <c r="C55">
        <v>47</v>
      </c>
      <c r="D55" s="14"/>
      <c r="E55" s="60" t="s">
        <v>212</v>
      </c>
      <c r="F55" s="60"/>
      <c r="G55" s="4" t="s">
        <v>40</v>
      </c>
      <c r="I55" t="str">
        <f t="shared" si="0"/>
        <v/>
      </c>
      <c r="J55" s="7"/>
      <c r="K55" s="8"/>
      <c r="L55" s="8"/>
      <c r="M55" s="8"/>
    </row>
    <row r="56" spans="1:13" ht="13.5" thickBot="1">
      <c r="A56">
        <v>31</v>
      </c>
      <c r="B56">
        <v>31</v>
      </c>
      <c r="C56">
        <v>48</v>
      </c>
      <c r="D56" s="14"/>
      <c r="E56" s="60" t="s">
        <v>213</v>
      </c>
      <c r="F56" s="60" t="s">
        <v>213</v>
      </c>
      <c r="G56" s="4" t="str">
        <f t="shared" si="1"/>
        <v>INV</v>
      </c>
      <c r="I56" t="str">
        <f t="shared" si="0"/>
        <v/>
      </c>
      <c r="J56" s="7"/>
      <c r="K56" s="8"/>
      <c r="L56" s="8">
        <v>1</v>
      </c>
      <c r="M56" s="8">
        <v>2</v>
      </c>
    </row>
    <row r="57" spans="1:13" ht="13.5" thickBot="1">
      <c r="A57">
        <v>32</v>
      </c>
      <c r="B57">
        <v>32</v>
      </c>
      <c r="C57">
        <v>49</v>
      </c>
      <c r="D57" s="14"/>
      <c r="E57" s="60" t="s">
        <v>202</v>
      </c>
      <c r="F57" s="60" t="s">
        <v>202</v>
      </c>
      <c r="G57" s="4" t="str">
        <f t="shared" si="1"/>
        <v>INV</v>
      </c>
      <c r="I57" t="str">
        <f t="shared" si="0"/>
        <v/>
      </c>
      <c r="J57" s="7"/>
      <c r="K57" s="8"/>
      <c r="L57" s="8">
        <v>1</v>
      </c>
      <c r="M57" s="8">
        <v>2</v>
      </c>
    </row>
    <row r="58" spans="1:13" ht="13.5" thickBot="1">
      <c r="A58">
        <v>33</v>
      </c>
      <c r="B58">
        <v>33</v>
      </c>
      <c r="C58">
        <v>50</v>
      </c>
      <c r="D58" s="14"/>
      <c r="E58" s="60" t="s">
        <v>214</v>
      </c>
      <c r="F58" s="60" t="s">
        <v>214</v>
      </c>
      <c r="G58" s="4" t="str">
        <f t="shared" si="1"/>
        <v>INV</v>
      </c>
      <c r="I58" t="str">
        <f t="shared" si="0"/>
        <v/>
      </c>
      <c r="J58" s="7"/>
      <c r="K58" s="8"/>
      <c r="L58" s="8">
        <v>1</v>
      </c>
      <c r="M58" s="8">
        <v>2</v>
      </c>
    </row>
    <row r="59" spans="1:13" ht="13.5" thickBot="1">
      <c r="C59">
        <v>51</v>
      </c>
      <c r="D59" s="14"/>
      <c r="E59" s="60" t="s">
        <v>215</v>
      </c>
      <c r="F59" s="60"/>
      <c r="G59" s="4" t="s">
        <v>40</v>
      </c>
      <c r="I59" t="str">
        <f t="shared" si="0"/>
        <v/>
      </c>
      <c r="J59" s="7"/>
      <c r="K59" s="8"/>
      <c r="L59" s="8"/>
      <c r="M59" s="8"/>
    </row>
    <row r="60" spans="1:13" ht="13.5" thickBot="1">
      <c r="A60">
        <v>34</v>
      </c>
      <c r="B60">
        <v>34</v>
      </c>
      <c r="C60">
        <v>52</v>
      </c>
      <c r="D60" s="14"/>
      <c r="E60" s="60" t="s">
        <v>203</v>
      </c>
      <c r="F60" s="60" t="s">
        <v>231</v>
      </c>
      <c r="G60" s="4" t="str">
        <f t="shared" si="1"/>
        <v>INV</v>
      </c>
      <c r="I60" t="str">
        <f t="shared" si="0"/>
        <v/>
      </c>
      <c r="J60" s="7">
        <v>2</v>
      </c>
      <c r="K60" s="8">
        <v>1</v>
      </c>
      <c r="L60" s="8"/>
      <c r="M60" s="8"/>
    </row>
    <row r="61" spans="1:13" ht="13.5" thickBot="1">
      <c r="C61">
        <v>53</v>
      </c>
      <c r="D61" s="14"/>
      <c r="E61" s="60" t="s">
        <v>171</v>
      </c>
      <c r="F61" s="60"/>
      <c r="G61" s="4" t="s">
        <v>40</v>
      </c>
      <c r="I61" t="str">
        <f t="shared" si="0"/>
        <v/>
      </c>
      <c r="J61" s="7"/>
      <c r="K61" s="8"/>
      <c r="L61" s="8"/>
      <c r="M61" s="8"/>
    </row>
    <row r="62" spans="1:13" ht="13.5" thickBot="1">
      <c r="A62">
        <v>35</v>
      </c>
      <c r="B62">
        <v>35</v>
      </c>
      <c r="C62">
        <v>54</v>
      </c>
      <c r="D62" s="14"/>
      <c r="E62" s="60" t="s">
        <v>172</v>
      </c>
      <c r="F62" s="60" t="s">
        <v>232</v>
      </c>
      <c r="G62" s="4" t="str">
        <f t="shared" si="1"/>
        <v>INV</v>
      </c>
      <c r="I62" t="str">
        <f t="shared" si="0"/>
        <v/>
      </c>
      <c r="J62" s="7">
        <v>2</v>
      </c>
      <c r="K62" s="8">
        <v>1</v>
      </c>
      <c r="L62" s="8"/>
      <c r="M62" s="8"/>
    </row>
    <row r="63" spans="1:13" ht="13.5" thickBot="1">
      <c r="A63">
        <v>36</v>
      </c>
      <c r="B63">
        <v>36</v>
      </c>
      <c r="C63">
        <v>55</v>
      </c>
      <c r="D63" s="14"/>
      <c r="E63" s="60" t="s">
        <v>204</v>
      </c>
      <c r="F63" s="60" t="s">
        <v>233</v>
      </c>
      <c r="G63" s="4" t="str">
        <f t="shared" si="1"/>
        <v>INV</v>
      </c>
      <c r="I63" t="str">
        <f t="shared" si="0"/>
        <v/>
      </c>
      <c r="J63" s="7">
        <v>2</v>
      </c>
      <c r="K63" s="8">
        <v>1</v>
      </c>
      <c r="L63" s="8"/>
      <c r="M63" s="8"/>
    </row>
    <row r="64" spans="1:13" ht="13.5" thickBot="1">
      <c r="C64">
        <v>56</v>
      </c>
      <c r="D64" s="14"/>
      <c r="E64" s="60" t="s">
        <v>205</v>
      </c>
      <c r="F64" s="60"/>
      <c r="G64" s="4" t="s">
        <v>40</v>
      </c>
      <c r="I64" t="str">
        <f t="shared" si="0"/>
        <v/>
      </c>
      <c r="J64" s="7"/>
      <c r="K64" s="8"/>
      <c r="L64" s="8"/>
      <c r="M64" s="8"/>
    </row>
    <row r="65" spans="1:13" ht="13.5" thickBot="1">
      <c r="A65">
        <v>37</v>
      </c>
      <c r="B65">
        <v>37</v>
      </c>
      <c r="C65">
        <v>57</v>
      </c>
      <c r="D65" s="14"/>
      <c r="E65" s="60" t="s">
        <v>216</v>
      </c>
      <c r="F65" s="60" t="s">
        <v>234</v>
      </c>
      <c r="G65" s="4" t="str">
        <f t="shared" si="1"/>
        <v>INV</v>
      </c>
      <c r="I65" t="str">
        <f t="shared" si="0"/>
        <v/>
      </c>
      <c r="J65" s="7">
        <v>2</v>
      </c>
      <c r="K65" s="8">
        <v>1</v>
      </c>
      <c r="L65" s="8"/>
      <c r="M65" s="8"/>
    </row>
    <row r="66" spans="1:13" ht="13.5" thickBot="1">
      <c r="A66">
        <v>38</v>
      </c>
      <c r="B66">
        <v>38</v>
      </c>
      <c r="C66">
        <v>58</v>
      </c>
      <c r="D66" s="14"/>
      <c r="E66" s="60" t="s">
        <v>173</v>
      </c>
      <c r="F66" s="60" t="s">
        <v>235</v>
      </c>
      <c r="G66" s="4" t="str">
        <f t="shared" si="1"/>
        <v>INV</v>
      </c>
      <c r="I66" t="str">
        <f t="shared" si="0"/>
        <v/>
      </c>
      <c r="J66" s="7">
        <v>2</v>
      </c>
      <c r="K66" s="8">
        <v>1</v>
      </c>
      <c r="L66" s="8"/>
      <c r="M66" s="8"/>
    </row>
    <row r="67" spans="1:13" ht="13.5" thickBot="1">
      <c r="A67">
        <v>39</v>
      </c>
      <c r="B67">
        <v>39</v>
      </c>
      <c r="C67">
        <v>59</v>
      </c>
      <c r="D67" s="14"/>
      <c r="E67" s="60" t="s">
        <v>174</v>
      </c>
      <c r="F67" s="60" t="s">
        <v>236</v>
      </c>
      <c r="G67" s="4" t="str">
        <f t="shared" si="1"/>
        <v>INV</v>
      </c>
      <c r="I67" t="str">
        <f t="shared" si="0"/>
        <v/>
      </c>
      <c r="J67" s="7">
        <v>2</v>
      </c>
      <c r="K67" s="8">
        <v>1</v>
      </c>
      <c r="L67" s="8"/>
      <c r="M67" s="8"/>
    </row>
    <row r="68" spans="1:13" ht="13.5" thickBot="1">
      <c r="A68">
        <v>40</v>
      </c>
      <c r="B68">
        <v>40</v>
      </c>
      <c r="C68">
        <v>60</v>
      </c>
      <c r="D68" s="14"/>
      <c r="E68" s="60" t="s">
        <v>175</v>
      </c>
      <c r="F68" s="60" t="s">
        <v>237</v>
      </c>
      <c r="G68" s="4" t="str">
        <f t="shared" si="1"/>
        <v>INV</v>
      </c>
      <c r="I68" t="str">
        <f t="shared" si="0"/>
        <v/>
      </c>
      <c r="J68" s="7">
        <v>2</v>
      </c>
      <c r="K68" s="8">
        <v>1</v>
      </c>
      <c r="L68" s="8"/>
      <c r="M68" s="8"/>
    </row>
    <row r="71" spans="1:13">
      <c r="G71" s="4">
        <f>COUNTIF(G9:G68,"=INV")</f>
        <v>40</v>
      </c>
      <c r="H71" s="4"/>
      <c r="I71" t="s">
        <v>20</v>
      </c>
    </row>
    <row r="72" spans="1:13">
      <c r="G72" s="4"/>
      <c r="H72" s="4"/>
    </row>
    <row r="73" spans="1:13">
      <c r="G73" s="4" t="str">
        <f>IF(EQ_INV&lt;40,SUM(G9:G68)+EQ_INV,"")</f>
        <v/>
      </c>
      <c r="H73" s="4"/>
      <c r="I73" t="s">
        <v>23</v>
      </c>
    </row>
    <row r="74" spans="1:13">
      <c r="G74" s="4"/>
      <c r="H74" s="4"/>
      <c r="I74" t="s">
        <v>24</v>
      </c>
    </row>
  </sheetData>
  <sheetProtection sheet="1" objects="1" scenarios="1"/>
  <phoneticPr fontId="7" type="noConversion"/>
  <pageMargins left="0.74803149606299213" right="0.74803149606299213" top="0.98425196850393704" bottom="0.98425196850393704"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48"/>
  <sheetViews>
    <sheetView workbookViewId="0">
      <selection activeCell="P13" sqref="P13"/>
    </sheetView>
  </sheetViews>
  <sheetFormatPr defaultRowHeight="12.75"/>
  <cols>
    <col min="1" max="2" width="9.140625" style="60"/>
    <col min="3" max="3" width="72" style="62" customWidth="1"/>
    <col min="4" max="4" width="0" style="60" hidden="1" customWidth="1"/>
    <col min="5" max="9" width="9.140625" style="60" hidden="1" customWidth="1"/>
    <col min="10" max="15" width="0" style="60" hidden="1" customWidth="1"/>
    <col min="16" max="16384" width="9.140625" style="60"/>
  </cols>
  <sheetData>
    <row r="2" spans="1:9">
      <c r="C2" s="1" t="s">
        <v>46</v>
      </c>
    </row>
    <row r="3" spans="1:9">
      <c r="C3" s="60"/>
    </row>
    <row r="4" spans="1:9">
      <c r="C4" s="86" t="s">
        <v>275</v>
      </c>
    </row>
    <row r="5" spans="1:9">
      <c r="C5" s="86" t="s">
        <v>155</v>
      </c>
    </row>
    <row r="8" spans="1:9">
      <c r="A8" s="1" t="s">
        <v>38</v>
      </c>
      <c r="B8" s="1" t="s">
        <v>45</v>
      </c>
      <c r="C8" s="12" t="s">
        <v>39</v>
      </c>
    </row>
    <row r="9" spans="1:9" ht="13.5" customHeight="1">
      <c r="A9" s="60">
        <v>1</v>
      </c>
      <c r="B9" s="61"/>
      <c r="C9" s="63" t="s">
        <v>263</v>
      </c>
      <c r="E9" s="60" t="str">
        <f>IF(B9=H9,1,IF(B9=I9,0,"INV"))</f>
        <v>INV</v>
      </c>
      <c r="H9" s="60" t="s">
        <v>43</v>
      </c>
      <c r="I9" s="60" t="s">
        <v>44</v>
      </c>
    </row>
    <row r="10" spans="1:9" ht="14.25" customHeight="1">
      <c r="A10" s="60">
        <v>2</v>
      </c>
      <c r="B10" s="61"/>
      <c r="C10" s="63" t="s">
        <v>264</v>
      </c>
      <c r="E10" s="60" t="str">
        <f t="shared" ref="E10:E45" si="0">IF(B10=H10,1,IF(B10=I10,0,"INV"))</f>
        <v>INV</v>
      </c>
      <c r="H10" s="60" t="s">
        <v>43</v>
      </c>
      <c r="I10" s="60" t="s">
        <v>44</v>
      </c>
    </row>
    <row r="11" spans="1:9">
      <c r="A11" s="60">
        <v>3</v>
      </c>
      <c r="B11" s="61"/>
      <c r="C11" s="60" t="s">
        <v>265</v>
      </c>
      <c r="I11" s="60" t="s">
        <v>47</v>
      </c>
    </row>
    <row r="12" spans="1:9">
      <c r="A12" s="60">
        <v>4</v>
      </c>
      <c r="B12" s="61"/>
      <c r="C12" s="63" t="s">
        <v>266</v>
      </c>
      <c r="I12" s="60" t="s">
        <v>47</v>
      </c>
    </row>
    <row r="13" spans="1:9">
      <c r="A13" s="60">
        <v>5</v>
      </c>
      <c r="B13" s="61"/>
      <c r="C13" s="63" t="s">
        <v>267</v>
      </c>
      <c r="E13" s="60" t="str">
        <f t="shared" si="0"/>
        <v>INV</v>
      </c>
      <c r="H13" s="60" t="s">
        <v>43</v>
      </c>
      <c r="I13" s="60" t="s">
        <v>44</v>
      </c>
    </row>
    <row r="14" spans="1:9">
      <c r="A14" s="60">
        <v>6</v>
      </c>
      <c r="B14" s="61"/>
      <c r="C14" s="63" t="s">
        <v>268</v>
      </c>
      <c r="E14" s="60" t="str">
        <f t="shared" si="0"/>
        <v>INV</v>
      </c>
      <c r="H14" s="60" t="s">
        <v>44</v>
      </c>
      <c r="I14" s="60" t="s">
        <v>43</v>
      </c>
    </row>
    <row r="15" spans="1:9">
      <c r="A15" s="60">
        <v>7</v>
      </c>
      <c r="B15" s="61"/>
      <c r="C15" s="63" t="s">
        <v>269</v>
      </c>
      <c r="E15" s="60" t="str">
        <f t="shared" si="0"/>
        <v>INV</v>
      </c>
      <c r="H15" s="60" t="s">
        <v>44</v>
      </c>
      <c r="I15" s="60" t="s">
        <v>43</v>
      </c>
    </row>
    <row r="16" spans="1:9" ht="24.75" customHeight="1">
      <c r="A16" s="60">
        <v>8</v>
      </c>
      <c r="B16" s="61"/>
      <c r="C16" s="63" t="s">
        <v>270</v>
      </c>
      <c r="E16" s="60" t="str">
        <f t="shared" si="0"/>
        <v>INV</v>
      </c>
      <c r="H16" s="60" t="s">
        <v>43</v>
      </c>
      <c r="I16" s="60" t="s">
        <v>44</v>
      </c>
    </row>
    <row r="17" spans="1:9">
      <c r="A17" s="60">
        <v>9</v>
      </c>
      <c r="B17" s="61"/>
      <c r="C17" s="63" t="s">
        <v>271</v>
      </c>
      <c r="E17" s="60" t="str">
        <f t="shared" si="0"/>
        <v>INV</v>
      </c>
      <c r="H17" s="60" t="s">
        <v>44</v>
      </c>
      <c r="I17" s="60" t="s">
        <v>43</v>
      </c>
    </row>
    <row r="18" spans="1:9">
      <c r="A18" s="60">
        <v>10</v>
      </c>
      <c r="B18" s="61"/>
      <c r="C18" s="63" t="s">
        <v>272</v>
      </c>
      <c r="E18" s="60" t="str">
        <f t="shared" si="0"/>
        <v>INV</v>
      </c>
      <c r="H18" s="60" t="s">
        <v>43</v>
      </c>
      <c r="I18" s="60" t="s">
        <v>44</v>
      </c>
    </row>
    <row r="19" spans="1:9">
      <c r="A19" s="60">
        <v>11</v>
      </c>
      <c r="B19" s="61"/>
      <c r="C19" s="63" t="s">
        <v>273</v>
      </c>
      <c r="E19" s="60" t="str">
        <f t="shared" si="0"/>
        <v>INV</v>
      </c>
      <c r="H19" s="60" t="s">
        <v>43</v>
      </c>
      <c r="I19" s="60" t="s">
        <v>44</v>
      </c>
    </row>
    <row r="20" spans="1:9">
      <c r="A20" s="60">
        <v>12</v>
      </c>
      <c r="B20" s="61"/>
      <c r="C20" s="63" t="s">
        <v>274</v>
      </c>
      <c r="I20" s="60" t="s">
        <v>47</v>
      </c>
    </row>
    <row r="21" spans="1:9">
      <c r="A21" s="60">
        <v>13</v>
      </c>
      <c r="B21" s="61"/>
      <c r="C21" s="63" t="s">
        <v>238</v>
      </c>
      <c r="E21" s="60" t="str">
        <f t="shared" si="0"/>
        <v>INV</v>
      </c>
      <c r="H21" s="60" t="s">
        <v>43</v>
      </c>
      <c r="I21" s="60" t="s">
        <v>44</v>
      </c>
    </row>
    <row r="22" spans="1:9" ht="25.5" customHeight="1">
      <c r="A22" s="60">
        <v>14</v>
      </c>
      <c r="B22" s="61"/>
      <c r="C22" s="63" t="s">
        <v>239</v>
      </c>
      <c r="E22" s="60" t="str">
        <f t="shared" si="0"/>
        <v>INV</v>
      </c>
      <c r="H22" s="60" t="s">
        <v>44</v>
      </c>
      <c r="I22" s="60" t="s">
        <v>43</v>
      </c>
    </row>
    <row r="23" spans="1:9">
      <c r="A23" s="60">
        <v>15</v>
      </c>
      <c r="B23" s="61"/>
      <c r="C23" s="63" t="s">
        <v>240</v>
      </c>
      <c r="E23" s="60" t="str">
        <f t="shared" si="0"/>
        <v>INV</v>
      </c>
      <c r="H23" s="60" t="s">
        <v>43</v>
      </c>
      <c r="I23" s="60" t="s">
        <v>44</v>
      </c>
    </row>
    <row r="24" spans="1:9">
      <c r="A24" s="60">
        <v>16</v>
      </c>
      <c r="B24" s="61"/>
      <c r="C24" s="63" t="s">
        <v>241</v>
      </c>
      <c r="E24" s="60" t="str">
        <f t="shared" si="0"/>
        <v>INV</v>
      </c>
      <c r="H24" s="60" t="s">
        <v>43</v>
      </c>
      <c r="I24" s="60" t="s">
        <v>44</v>
      </c>
    </row>
    <row r="25" spans="1:9" ht="12.75" customHeight="1">
      <c r="A25" s="60">
        <v>17</v>
      </c>
      <c r="B25" s="61"/>
      <c r="C25" s="63" t="s">
        <v>242</v>
      </c>
      <c r="E25" s="60" t="str">
        <f t="shared" si="0"/>
        <v>INV</v>
      </c>
      <c r="H25" s="60" t="s">
        <v>43</v>
      </c>
      <c r="I25" s="60" t="s">
        <v>44</v>
      </c>
    </row>
    <row r="26" spans="1:9">
      <c r="A26" s="60">
        <v>18</v>
      </c>
      <c r="B26" s="61"/>
      <c r="C26" s="63" t="s">
        <v>243</v>
      </c>
      <c r="E26" s="60" t="str">
        <f t="shared" si="0"/>
        <v>INV</v>
      </c>
      <c r="H26" s="60" t="s">
        <v>44</v>
      </c>
      <c r="I26" s="60" t="s">
        <v>43</v>
      </c>
    </row>
    <row r="27" spans="1:9">
      <c r="A27" s="60">
        <v>19</v>
      </c>
      <c r="B27" s="61"/>
      <c r="C27" s="63" t="s">
        <v>244</v>
      </c>
      <c r="E27" s="60" t="str">
        <f t="shared" si="0"/>
        <v>INV</v>
      </c>
      <c r="H27" s="60" t="s">
        <v>44</v>
      </c>
      <c r="I27" s="60" t="s">
        <v>43</v>
      </c>
    </row>
    <row r="28" spans="1:9" ht="13.5" customHeight="1">
      <c r="A28" s="60">
        <v>20</v>
      </c>
      <c r="B28" s="61"/>
      <c r="C28" s="63" t="s">
        <v>245</v>
      </c>
      <c r="E28" s="60" t="str">
        <f t="shared" si="0"/>
        <v>INV</v>
      </c>
      <c r="H28" s="60" t="s">
        <v>44</v>
      </c>
      <c r="I28" s="60" t="s">
        <v>43</v>
      </c>
    </row>
    <row r="29" spans="1:9">
      <c r="A29" s="60">
        <v>21</v>
      </c>
      <c r="B29" s="61"/>
      <c r="C29" s="63" t="s">
        <v>246</v>
      </c>
      <c r="E29" s="60" t="str">
        <f t="shared" si="0"/>
        <v>INV</v>
      </c>
      <c r="H29" s="60" t="s">
        <v>43</v>
      </c>
      <c r="I29" s="60" t="s">
        <v>44</v>
      </c>
    </row>
    <row r="30" spans="1:9" ht="15" customHeight="1">
      <c r="A30" s="60">
        <v>22</v>
      </c>
      <c r="B30" s="61"/>
      <c r="C30" s="63" t="s">
        <v>247</v>
      </c>
      <c r="I30" s="60" t="s">
        <v>47</v>
      </c>
    </row>
    <row r="31" spans="1:9">
      <c r="A31" s="60">
        <v>23</v>
      </c>
      <c r="B31" s="61"/>
      <c r="C31" s="63" t="s">
        <v>248</v>
      </c>
      <c r="E31" s="60" t="str">
        <f t="shared" si="0"/>
        <v>INV</v>
      </c>
      <c r="H31" s="60" t="s">
        <v>43</v>
      </c>
      <c r="I31" s="60" t="s">
        <v>44</v>
      </c>
    </row>
    <row r="32" spans="1:9" ht="14.25" customHeight="1">
      <c r="A32" s="60">
        <v>24</v>
      </c>
      <c r="B32" s="61"/>
      <c r="C32" s="63" t="s">
        <v>249</v>
      </c>
      <c r="E32" s="60" t="str">
        <f t="shared" si="0"/>
        <v>INV</v>
      </c>
      <c r="H32" s="60" t="s">
        <v>43</v>
      </c>
      <c r="I32" s="60" t="s">
        <v>44</v>
      </c>
    </row>
    <row r="33" spans="1:9">
      <c r="A33" s="60">
        <v>25</v>
      </c>
      <c r="B33" s="61"/>
      <c r="C33" s="63" t="s">
        <v>250</v>
      </c>
      <c r="E33" s="60" t="str">
        <f t="shared" si="0"/>
        <v>INV</v>
      </c>
      <c r="H33" s="60" t="s">
        <v>44</v>
      </c>
      <c r="I33" s="60" t="s">
        <v>43</v>
      </c>
    </row>
    <row r="34" spans="1:9">
      <c r="A34" s="60">
        <v>26</v>
      </c>
      <c r="B34" s="61"/>
      <c r="C34" s="63" t="s">
        <v>251</v>
      </c>
      <c r="I34" s="60" t="s">
        <v>47</v>
      </c>
    </row>
    <row r="35" spans="1:9">
      <c r="A35" s="60">
        <v>27</v>
      </c>
      <c r="B35" s="61"/>
      <c r="C35" s="63" t="s">
        <v>252</v>
      </c>
      <c r="E35" s="60" t="str">
        <f t="shared" si="0"/>
        <v>INV</v>
      </c>
      <c r="H35" s="60" t="s">
        <v>43</v>
      </c>
      <c r="I35" s="60" t="s">
        <v>44</v>
      </c>
    </row>
    <row r="36" spans="1:9">
      <c r="A36" s="60">
        <v>28</v>
      </c>
      <c r="B36" s="61"/>
      <c r="C36" s="63" t="s">
        <v>253</v>
      </c>
      <c r="E36" s="60" t="str">
        <f t="shared" si="0"/>
        <v>INV</v>
      </c>
      <c r="H36" s="60" t="s">
        <v>44</v>
      </c>
      <c r="I36" s="60" t="s">
        <v>43</v>
      </c>
    </row>
    <row r="37" spans="1:9" ht="24" customHeight="1">
      <c r="A37" s="60">
        <v>29</v>
      </c>
      <c r="B37" s="61"/>
      <c r="C37" s="63" t="s">
        <v>254</v>
      </c>
      <c r="E37" s="60" t="str">
        <f t="shared" si="0"/>
        <v>INV</v>
      </c>
      <c r="H37" s="60" t="s">
        <v>44</v>
      </c>
      <c r="I37" s="60" t="s">
        <v>43</v>
      </c>
    </row>
    <row r="38" spans="1:9">
      <c r="A38" s="60">
        <v>30</v>
      </c>
      <c r="B38" s="61"/>
      <c r="C38" s="63" t="s">
        <v>255</v>
      </c>
      <c r="E38" s="60" t="str">
        <f t="shared" si="0"/>
        <v>INV</v>
      </c>
      <c r="H38" s="60" t="s">
        <v>44</v>
      </c>
      <c r="I38" s="60" t="s">
        <v>43</v>
      </c>
    </row>
    <row r="39" spans="1:9" ht="30" customHeight="1">
      <c r="A39" s="60">
        <v>31</v>
      </c>
      <c r="B39" s="61"/>
      <c r="C39" s="63" t="s">
        <v>256</v>
      </c>
      <c r="E39" s="60" t="str">
        <f t="shared" si="0"/>
        <v>INV</v>
      </c>
      <c r="H39" s="60" t="s">
        <v>43</v>
      </c>
      <c r="I39" s="60" t="s">
        <v>44</v>
      </c>
    </row>
    <row r="40" spans="1:9" ht="33" customHeight="1">
      <c r="A40" s="60">
        <v>32</v>
      </c>
      <c r="B40" s="61"/>
      <c r="C40" s="63" t="s">
        <v>257</v>
      </c>
      <c r="E40" s="60" t="str">
        <f t="shared" si="0"/>
        <v>INV</v>
      </c>
      <c r="H40" s="60" t="s">
        <v>44</v>
      </c>
      <c r="I40" s="60" t="s">
        <v>43</v>
      </c>
    </row>
    <row r="41" spans="1:9">
      <c r="A41" s="60">
        <v>33</v>
      </c>
      <c r="B41" s="61"/>
      <c r="C41" s="63" t="s">
        <v>258</v>
      </c>
      <c r="I41" s="60" t="s">
        <v>47</v>
      </c>
    </row>
    <row r="42" spans="1:9" ht="24.75" customHeight="1">
      <c r="A42" s="60">
        <v>34</v>
      </c>
      <c r="B42" s="61"/>
      <c r="C42" s="63" t="s">
        <v>259</v>
      </c>
      <c r="E42" s="60" t="str">
        <f t="shared" si="0"/>
        <v>INV</v>
      </c>
      <c r="H42" s="60" t="s">
        <v>44</v>
      </c>
      <c r="I42" s="60" t="s">
        <v>43</v>
      </c>
    </row>
    <row r="43" spans="1:9">
      <c r="A43" s="60">
        <v>35</v>
      </c>
      <c r="B43" s="61"/>
      <c r="C43" s="63" t="s">
        <v>260</v>
      </c>
      <c r="E43" s="60" t="str">
        <f t="shared" si="0"/>
        <v>INV</v>
      </c>
      <c r="H43" s="60" t="s">
        <v>43</v>
      </c>
      <c r="I43" s="60" t="s">
        <v>44</v>
      </c>
    </row>
    <row r="44" spans="1:9" ht="24.75" customHeight="1">
      <c r="A44" s="60">
        <v>36</v>
      </c>
      <c r="B44" s="61"/>
      <c r="C44" s="63" t="s">
        <v>261</v>
      </c>
      <c r="E44" s="60" t="str">
        <f t="shared" si="0"/>
        <v>INV</v>
      </c>
      <c r="H44" s="60" t="s">
        <v>44</v>
      </c>
      <c r="I44" s="60" t="s">
        <v>43</v>
      </c>
    </row>
    <row r="45" spans="1:9">
      <c r="A45" s="60">
        <v>37</v>
      </c>
      <c r="B45" s="61"/>
      <c r="C45" s="63" t="s">
        <v>262</v>
      </c>
      <c r="E45" s="60" t="str">
        <f t="shared" si="0"/>
        <v>INV</v>
      </c>
      <c r="H45" s="60" t="s">
        <v>44</v>
      </c>
      <c r="I45" s="60" t="s">
        <v>43</v>
      </c>
    </row>
    <row r="47" spans="1:9">
      <c r="E47" s="60">
        <f>COUNTIF(E9:E45,"=INV")</f>
        <v>31</v>
      </c>
      <c r="F47" s="60" t="s">
        <v>48</v>
      </c>
    </row>
    <row r="48" spans="1:9">
      <c r="E48" s="60" t="str">
        <f>IF(E47&lt;31,SUM(E9:E45),"")</f>
        <v/>
      </c>
      <c r="F48" s="60" t="s">
        <v>23</v>
      </c>
    </row>
  </sheetData>
  <sheetProtection sheet="1" objects="1" scenarios="1"/>
  <phoneticPr fontId="7"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TheAAA</vt:lpstr>
      <vt:lpstr>AQ</vt:lpstr>
      <vt:lpstr>EQ</vt:lpstr>
      <vt:lpstr>RQ</vt:lpstr>
      <vt:lpstr>A.2</vt:lpstr>
      <vt:lpstr>A.4</vt:lpstr>
      <vt:lpstr>A.5</vt:lpstr>
      <vt:lpstr>AAA_Data</vt:lpstr>
      <vt:lpstr>AQ_Data</vt:lpstr>
      <vt:lpstr>AQ_INV</vt:lpstr>
      <vt:lpstr>AQ_TOTAL</vt:lpstr>
      <vt:lpstr>B.1</vt:lpstr>
      <vt:lpstr>B.2</vt:lpstr>
      <vt:lpstr>B.4</vt:lpstr>
      <vt:lpstr>B.5</vt:lpstr>
      <vt:lpstr>C.1</vt:lpstr>
      <vt:lpstr>C.2</vt:lpstr>
      <vt:lpstr>C.4</vt:lpstr>
      <vt:lpstr>C.5</vt:lpstr>
      <vt:lpstr>D.1</vt:lpstr>
      <vt:lpstr>D.2</vt:lpstr>
      <vt:lpstr>D.3</vt:lpstr>
      <vt:lpstr>EQ_Data</vt:lpstr>
      <vt:lpstr>EQ_INV</vt:lpstr>
      <vt:lpstr>EQ_TOTAL</vt:lpstr>
      <vt:lpstr>RQ_Data</vt:lpstr>
      <vt:lpstr>RQ_INV</vt:lpstr>
      <vt:lpstr>RQ_Total</vt:lpstr>
    </vt:vector>
  </TitlesOfParts>
  <Company>IOP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pbradley</dc:creator>
  <cp:lastModifiedBy>TCLEGG</cp:lastModifiedBy>
  <cp:lastPrinted>2011-11-15T12:05:10Z</cp:lastPrinted>
  <dcterms:created xsi:type="dcterms:W3CDTF">2000-10-04T16:30:49Z</dcterms:created>
  <dcterms:modified xsi:type="dcterms:W3CDTF">2016-03-02T17:38:51Z</dcterms:modified>
  <cp:contentStatus/>
</cp:coreProperties>
</file>